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 de presupuesto" sheetId="1" r:id="rId4"/>
    <sheet state="visible" name="  " sheetId="2" r:id="rId5"/>
    <sheet state="visible" name="Parámetros" sheetId="3" r:id="rId6"/>
  </sheets>
  <definedNames>
    <definedName name="nb_pages">'Parámetros'!$O$7:$O$15</definedName>
    <definedName name="Score_act">'Parámetros'!$O$7:$O$15</definedName>
    <definedName name="type">#REF!</definedName>
    <definedName name="presence">'Parámetros'!$P$7:$P$9</definedName>
    <definedName name="note">'Parámetros'!$N$7:$N$15</definedName>
    <definedName name="score_cms">'Parámetros'!$O$13:$O$15</definedName>
    <definedName name="presta">'Parámetros'!$N$7:$N$8</definedName>
  </definedNames>
  <calcPr/>
</workbook>
</file>

<file path=xl/sharedStrings.xml><?xml version="1.0" encoding="utf-8"?>
<sst xmlns="http://schemas.openxmlformats.org/spreadsheetml/2006/main" count="112" uniqueCount="73">
  <si>
    <t>Tipo de proveedor</t>
  </si>
  <si>
    <t>Agencia</t>
  </si>
  <si>
    <t>Número de productos</t>
  </si>
  <si>
    <t>Elige las opciones para tu proyecto en la columna «Personalización».</t>
  </si>
  <si>
    <t>Tiempo de trabajo (horas)</t>
  </si>
  <si>
    <t>Freelance</t>
  </si>
  <si>
    <t>Estimación</t>
  </si>
  <si>
    <t>Personalización</t>
  </si>
  <si>
    <t>Presupuesto previsto</t>
  </si>
  <si>
    <t>Gestión de proyecto</t>
  </si>
  <si>
    <t>Gastos generales del proyecto (reuniones, búsquedas, etc.)</t>
  </si>
  <si>
    <t>Obligatorio</t>
  </si>
  <si>
    <t>Redacción del pliego de condiciones</t>
  </si>
  <si>
    <t>sí</t>
  </si>
  <si>
    <t>Pruebas funcionales</t>
  </si>
  <si>
    <t>Total - Gestión de proyecto</t>
  </si>
  <si>
    <t>Diseño y maquetación</t>
  </si>
  <si>
    <t>Opción #1 - Plantilla estándar</t>
  </si>
  <si>
    <t>no</t>
  </si>
  <si>
    <t>Opción #2 - Plantilla personalizada</t>
  </si>
  <si>
    <t>Opción #3 - Identidad visual a medida</t>
  </si>
  <si>
    <t>Maquetación: integración HTML</t>
  </si>
  <si>
    <t>Total - Diseño y maquetación</t>
  </si>
  <si>
    <t>Catálogo de productos</t>
  </si>
  <si>
    <t>Fotos con zoom</t>
  </si>
  <si>
    <t>Varias fotos por artículo</t>
  </si>
  <si>
    <t>Artículo multidimensional</t>
  </si>
  <si>
    <t>Importar / Exportar fichas de productos</t>
  </si>
  <si>
    <t>Buscador interno</t>
  </si>
  <si>
    <t>Categorización avanzada de productos</t>
  </si>
  <si>
    <t>Optimización móvil avanzada</t>
  </si>
  <si>
    <t>Total - Catálogo de productos</t>
  </si>
  <si>
    <t>Back office
(área privada)</t>
  </si>
  <si>
    <t>Espacio cliente</t>
  </si>
  <si>
    <t>Seguimiento de pedidos avanzado</t>
  </si>
  <si>
    <t>Gestión de inventario</t>
  </si>
  <si>
    <t>Gestión de promociones</t>
  </si>
  <si>
    <t>Seguimiento de estadísticas</t>
  </si>
  <si>
    <t>Pago en varias veces</t>
  </si>
  <si>
    <t>Total - Back office</t>
  </si>
  <si>
    <t>Mantenimiento</t>
  </si>
  <si>
    <t>Nivel 1 - Nombre de dominio + hosting</t>
  </si>
  <si>
    <t>Nivel 2 - Hosting con mantenimiento externo</t>
  </si>
  <si>
    <t>Nivel 3 - Hosting avanzado + tarifa de intervenciones diversas 8 h/mes durante un año</t>
  </si>
  <si>
    <t>Total - Mantenimiento</t>
  </si>
  <si>
    <t>Webmarketing</t>
  </si>
  <si>
    <t>Optimización de SEO mínima</t>
  </si>
  <si>
    <t xml:space="preserve">Optimización de SEO avanzada </t>
  </si>
  <si>
    <t>Campaña de netlinking</t>
  </si>
  <si>
    <t>Plan de seguimiento de Google Analytics</t>
  </si>
  <si>
    <t>Instalación de Google Adwords</t>
  </si>
  <si>
    <t>Total - Webmarketing</t>
  </si>
  <si>
    <t>PRESUPUESTO TOTAL ESTIMADO</t>
  </si>
  <si>
    <t>Total</t>
  </si>
  <si>
    <t>Arrondi inférieur</t>
  </si>
  <si>
    <t>Arrondi supérieur</t>
  </si>
  <si>
    <t>Catálogo</t>
  </si>
  <si>
    <t>Back office</t>
  </si>
  <si>
    <t>Parámetros</t>
  </si>
  <si>
    <t>Pliego de condiciones</t>
  </si>
  <si>
    <t>Prueba funcional</t>
  </si>
  <si>
    <t>Maquetación</t>
  </si>
  <si>
    <t>Listas desplegables</t>
  </si>
  <si>
    <t>N.º de horas / dia</t>
  </si>
  <si>
    <t>Referencia n.º de productos</t>
  </si>
  <si>
    <t>Tiempo</t>
  </si>
  <si>
    <t>Referencia n.º de artículos</t>
  </si>
  <si>
    <t>Proveedor</t>
  </si>
  <si>
    <t>Presencia</t>
  </si>
  <si>
    <t>Agencias - Precio / día</t>
  </si>
  <si>
    <t>Sí</t>
  </si>
  <si>
    <t>Freelances - Precio / día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</si>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</sst>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€&quot;"/>
    <numFmt numFmtId="165" formatCode="#,##0.00\ &quot;€&quot;"/>
  </numFmts>
  <fonts count="28">
    <font>
      <sz val="11.0"/>
      <color theme="1"/>
      <name val="Arial"/>
    </font>
    <font>
      <sz val="11.0"/>
      <color theme="1"/>
      <name val="Calibri"/>
    </font>
    <font>
      <i/>
    </font>
    <font>
      <b/>
      <sz val="18.0"/>
      <color rgb="FF1F497D"/>
      <name val="Calibri"/>
    </font>
    <font>
      <b/>
      <sz val="22.0"/>
      <color rgb="FF1F497D"/>
      <name val="Calibri"/>
    </font>
    <font>
      <b/>
      <sz val="28.0"/>
      <color rgb="FF1F497D"/>
      <name val="Calibri"/>
    </font>
    <font>
      <b/>
      <sz val="13.0"/>
      <color rgb="FFFFFFFF"/>
      <name val="Calibri"/>
    </font>
    <font>
      <b/>
      <sz val="16.0"/>
      <color rgb="FF4F81BD"/>
      <name val="Calibri"/>
    </font>
    <font>
      <sz val="16.0"/>
      <color rgb="FF000000"/>
      <name val="Calibri"/>
    </font>
    <font>
      <b/>
      <sz val="16.0"/>
      <color theme="4"/>
      <name val="Calibri"/>
    </font>
    <font>
      <sz val="16.0"/>
      <color theme="1"/>
      <name val="Calibri"/>
    </font>
    <font>
      <b/>
      <sz val="13.0"/>
      <color theme="1"/>
      <name val="Calibri"/>
    </font>
    <font>
      <i/>
      <color rgb="FF000000"/>
      <name val="Calibri"/>
    </font>
    <font/>
    <font>
      <b/>
      <sz val="12.0"/>
      <color theme="1"/>
      <name val="Calibri"/>
    </font>
    <font>
      <b/>
      <sz val="12.0"/>
      <color rgb="FF000000"/>
      <name val="Calibri"/>
    </font>
    <font>
      <b/>
      <sz val="16.0"/>
      <color rgb="FFFFFFFF"/>
      <name val="Calibri"/>
    </font>
    <font>
      <b/>
      <sz val="16.0"/>
      <color theme="1"/>
      <name val="Calibri"/>
    </font>
    <font>
      <b/>
      <sz val="13.0"/>
      <color theme="0"/>
      <name val="Calibri"/>
    </font>
    <font>
      <sz val="11.0"/>
      <color rgb="FF000000"/>
      <name val="Calibri"/>
    </font>
    <font>
      <b/>
      <sz val="11.0"/>
      <color theme="4"/>
      <name val="Calibri"/>
    </font>
    <font>
      <i/>
      <sz val="11.0"/>
      <color rgb="FF000000"/>
      <name val="Calibri"/>
    </font>
    <font>
      <b/>
      <sz val="11.0"/>
      <color rgb="FF4F81BD"/>
      <name val="Calibri"/>
    </font>
    <font>
      <b/>
      <sz val="13.0"/>
      <color rgb="FF000000"/>
      <name val="Calibri"/>
    </font>
    <font>
      <b/>
      <sz val="11.0"/>
      <color theme="1"/>
      <name val="Calibri"/>
    </font>
    <font>
      <b/>
      <sz val="14.0"/>
      <color rgb="FFFFFFFF"/>
      <name val="Calibri"/>
    </font>
    <font>
      <b/>
      <sz val="14.0"/>
      <color theme="0"/>
      <name val="Calibri"/>
    </font>
    <font>
      <b/>
      <sz val="14.0"/>
      <color theme="4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1F497D"/>
        <bgColor rgb="FF1F497D"/>
      </patternFill>
    </fill>
    <fill>
      <patternFill patternType="solid">
        <fgColor rgb="FFF2F2F2"/>
        <bgColor rgb="FFF2F2F2"/>
      </patternFill>
    </fill>
  </fills>
  <borders count="75">
    <border/>
    <border>
      <left/>
      <right/>
      <top/>
      <bottom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1F497D"/>
      </left>
      <right style="thin">
        <color rgb="FF1F497D"/>
      </right>
      <top style="thin">
        <color rgb="FFD8D8D8"/>
      </top>
      <bottom style="thin">
        <color rgb="FF1F497D"/>
      </bottom>
    </border>
    <border>
      <bottom style="thin">
        <color rgb="FF1F497D"/>
      </bottom>
    </border>
    <border>
      <right style="thin">
        <color rgb="FF1F497D"/>
      </right>
      <bottom style="thin">
        <color rgb="FF1F497D"/>
      </bottom>
    </border>
    <border>
      <right style="thin">
        <color rgb="FFA5A5A5"/>
      </right>
      <top style="thin">
        <color rgb="FF1F497D"/>
      </top>
      <bottom style="thin">
        <color rgb="FF1F497D"/>
      </bottom>
    </border>
    <border>
      <left style="thin">
        <color rgb="FFA5A5A5"/>
      </left>
      <right style="thin">
        <color rgb="FFA5A5A5"/>
      </right>
      <top style="thin">
        <color rgb="FF1F497D"/>
      </top>
      <bottom style="thin">
        <color rgb="FF1F497D"/>
      </bottom>
    </border>
    <border>
      <left style="thin">
        <color rgb="FFA5A5A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ck">
        <color rgb="FF548DD4"/>
      </left>
      <right style="thick">
        <color rgb="FF548DD4"/>
      </right>
      <top style="thick">
        <color rgb="FF548DD4"/>
      </top>
      <bottom style="thick">
        <color rgb="FF548DD4"/>
      </bottom>
    </border>
    <border>
      <left style="thin">
        <color rgb="FF1F497D"/>
      </left>
      <right style="thin">
        <color rgb="FF1F497D"/>
      </right>
      <top style="thin">
        <color rgb="FF1F497D"/>
      </top>
    </border>
    <border>
      <left style="thin">
        <color rgb="FF1F497D"/>
      </left>
      <top style="thin">
        <color rgb="FF1F497D"/>
      </top>
      <bottom style="thin">
        <color rgb="FFD8D8D8"/>
      </bottom>
    </border>
    <border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1F497D"/>
      </top>
      <bottom style="thin">
        <color rgb="FFD8D8D8"/>
      </bottom>
    </border>
    <border>
      <left style="thin">
        <color rgb="FFA5A5A5"/>
      </left>
      <right style="thin">
        <color rgb="FF1F497D"/>
      </right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7F7F7F"/>
      </right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1F497D"/>
      </right>
    </border>
    <border>
      <left style="thin">
        <color rgb="FF1F497D"/>
      </left>
      <top style="thin">
        <color rgb="FFD8D8D8"/>
      </top>
      <bottom style="thin">
        <color rgb="FFD8D8D8"/>
      </bottom>
    </border>
    <border>
      <right style="thin">
        <color rgb="FF1F497D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D8D8D8"/>
      </top>
      <bottom/>
    </border>
    <border>
      <left style="thin">
        <color rgb="FFA5A5A5"/>
      </left>
      <right style="thin">
        <color rgb="FF1F497D"/>
      </right>
      <top style="thin">
        <color rgb="FFD8D8D8"/>
      </top>
      <bottom/>
    </border>
    <border>
      <left style="thin">
        <color rgb="FF1F497D"/>
      </left>
      <right style="thin">
        <color rgb="FF7F7F7F"/>
      </right>
      <top style="thin">
        <color rgb="FFD8D8D8"/>
      </top>
      <bottom/>
    </border>
    <border>
      <left style="thin">
        <color rgb="FF1F497D"/>
      </left>
      <top style="thin">
        <color rgb="FFD8D8D8"/>
      </top>
      <bottom style="thin">
        <color rgb="FF1F497D"/>
      </bottom>
    </border>
    <border>
      <right style="thin">
        <color rgb="FF1F497D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1F497D"/>
      </right>
      <bottom style="thin">
        <color rgb="FFD8D8D8"/>
      </bottom>
    </border>
    <border>
      <left style="thin">
        <color rgb="FF1F497D"/>
      </left>
      <top style="thin">
        <color rgb="FF1F497D"/>
      </top>
      <bottom style="thin">
        <color rgb="FF1F497D"/>
      </bottom>
    </border>
    <border>
      <right style="thin">
        <color rgb="FF1F497D"/>
      </right>
      <top style="thin">
        <color rgb="FF1F497D"/>
      </top>
      <bottom style="thin">
        <color rgb="FF1F497D"/>
      </bottom>
    </border>
    <border>
      <left/>
      <right/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D8D8D8"/>
      </top>
    </border>
    <border>
      <left style="thin">
        <color rgb="FFA5A5A5"/>
      </left>
      <right style="thin">
        <color rgb="FFA5A5A5"/>
      </right>
      <top style="thin">
        <color rgb="FF1F497D"/>
      </top>
      <bottom/>
    </border>
    <border>
      <left style="thin">
        <color rgb="FFA5A5A5"/>
      </left>
      <right style="thin">
        <color rgb="FF1F497D"/>
      </right>
      <top style="thin">
        <color rgb="FF1F497D"/>
      </top>
      <bottom/>
    </border>
    <border>
      <left/>
      <top/>
      <bottom/>
    </border>
    <border>
      <top/>
      <bottom/>
    </border>
    <border>
      <left style="thin">
        <color rgb="FFA5A5A5"/>
      </left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1F497D"/>
      </right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7F7F7F"/>
      </right>
      <top/>
      <bottom/>
    </border>
    <border>
      <right style="thin">
        <color rgb="FFA5A5A5"/>
      </right>
      <top style="thin">
        <color rgb="FFD8D8D8"/>
      </top>
      <bottom/>
    </border>
    <border>
      <left style="thin">
        <color rgb="FF1F497D"/>
      </left>
      <right style="thin">
        <color rgb="FF7F7F7F"/>
      </right>
      <top style="thin">
        <color rgb="FFD8D8D8"/>
      </top>
      <bottom style="thin">
        <color rgb="FFD8D8D8"/>
      </bottom>
    </border>
    <border>
      <left style="thin">
        <color rgb="FFA5A5A5"/>
      </left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7F7F7F"/>
      </right>
      <top style="thin">
        <color rgb="FFD8D8D8"/>
      </top>
      <bottom style="thin">
        <color rgb="FF1F497D"/>
      </bottom>
    </border>
    <border>
      <top style="thin">
        <color rgb="FF1F497D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1F497D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1F497D"/>
      </left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1F497D"/>
      </left>
      <right style="thin">
        <color rgb="FF1F497D"/>
      </right>
      <bottom style="thin">
        <color rgb="FF1F497D"/>
      </bottom>
    </border>
    <border>
      <left style="thick">
        <color rgb="FF1F497D"/>
      </left>
      <top style="thick">
        <color rgb="FF1F497D"/>
      </top>
      <bottom style="thick">
        <color rgb="FF1F497D"/>
      </bottom>
    </border>
    <border>
      <right style="thick">
        <color rgb="FF1F497D"/>
      </right>
      <top style="thick">
        <color rgb="FF1F497D"/>
      </top>
      <bottom style="thick">
        <color rgb="FF1F497D"/>
      </bottom>
    </border>
    <border>
      <left/>
      <right/>
      <top/>
      <bottom style="thin">
        <color rgb="FF1F497D"/>
      </bottom>
    </border>
    <border>
      <top style="thick">
        <color rgb="FF1F497D"/>
      </top>
      <bottom style="thick">
        <color rgb="FF1F497D"/>
      </bottom>
    </border>
    <border>
      <left style="thin">
        <color rgb="FF1F497D"/>
      </left>
    </border>
    <border>
      <left style="thin">
        <color rgb="FF1F497D"/>
      </left>
      <top style="thick">
        <color rgb="FF1F497D"/>
      </top>
    </border>
    <border>
      <top style="thick">
        <color rgb="FF1F497D"/>
      </top>
    </border>
    <border>
      <right style="thin">
        <color rgb="FF1F497D"/>
      </right>
      <top style="thick">
        <color rgb="FF1F497D"/>
      </top>
    </border>
    <border>
      <left style="thin">
        <color rgb="FF1F497D"/>
      </left>
      <bottom style="thin">
        <color rgb="FF1F497D"/>
      </bottom>
    </border>
    <border>
      <left style="thin">
        <color rgb="FF1F497D"/>
      </left>
      <right/>
      <top style="thin">
        <color rgb="FF1F497D"/>
      </top>
      <bottom style="thin">
        <color rgb="FFD8D8D8"/>
      </bottom>
    </border>
    <border>
      <right style="thin">
        <color rgb="FFA5A5A5"/>
      </right>
      <top style="thin">
        <color rgb="FF1F497D"/>
      </top>
      <bottom style="thin">
        <color rgb="FFD8D8D8"/>
      </bottom>
    </border>
    <border>
      <left style="thin">
        <color rgb="FFA5A5A5"/>
      </left>
      <right/>
      <top style="thin">
        <color rgb="FF1F497D"/>
      </top>
      <bottom style="thin">
        <color rgb="FFD8D8D8"/>
      </bottom>
    </border>
    <border>
      <left style="thin">
        <color rgb="FFF2F2F2"/>
      </left>
      <top style="thin">
        <color rgb="FF1F497D"/>
      </top>
      <bottom style="thin">
        <color rgb="FFD8D8D8"/>
      </bottom>
    </border>
    <border>
      <left style="thin">
        <color rgb="FF1F497D"/>
      </left>
      <right/>
      <top style="thin">
        <color rgb="FFD8D8D8"/>
      </top>
      <bottom style="thin">
        <color rgb="FFD8D8D8"/>
      </bottom>
    </border>
    <border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A5A5A5"/>
      </left>
      <right/>
      <top style="thin">
        <color rgb="FFD8D8D8"/>
      </top>
      <bottom style="thin">
        <color rgb="FFD8D8D8"/>
      </bottom>
    </border>
    <border>
      <left style="thin">
        <color rgb="FFF2F2F2"/>
      </left>
      <top style="thin">
        <color rgb="FFD8D8D8"/>
      </top>
      <bottom style="thin">
        <color rgb="FFD8D8D8"/>
      </bottom>
    </border>
    <border>
      <left/>
      <right style="thin">
        <color rgb="FFA5A5A5"/>
      </right>
      <top style="thin">
        <color rgb="FFD8D8D8"/>
      </top>
      <bottom style="thin">
        <color rgb="FFD8D8D8"/>
      </bottom>
    </border>
    <border>
      <left style="thin">
        <color rgb="FF1F497D"/>
      </left>
      <right/>
      <top style="thin">
        <color rgb="FFD8D8D8"/>
      </top>
      <bottom style="thin">
        <color rgb="FF1F497D"/>
      </bottom>
    </border>
    <border>
      <left/>
      <right style="thin">
        <color rgb="FFA5A5A5"/>
      </right>
      <top style="thin">
        <color rgb="FFD8D8D8"/>
      </top>
      <bottom style="thin">
        <color rgb="FF1F497D"/>
      </bottom>
    </border>
    <border>
      <left style="thin">
        <color rgb="FFA5A5A5"/>
      </left>
      <right/>
      <top style="thin">
        <color rgb="FFD8D8D8"/>
      </top>
      <bottom style="thin">
        <color rgb="FF1F497D"/>
      </bottom>
    </border>
    <border>
      <left style="thin">
        <color rgb="FFF2F2F2"/>
      </left>
      <top style="thin">
        <color rgb="FFD8D8D8"/>
      </top>
      <bottom style="thin">
        <color rgb="FF1F497D"/>
      </bottom>
    </border>
    <border>
      <top style="thin">
        <color rgb="FFD8D8D8"/>
      </top>
      <bottom style="thin">
        <color rgb="FF1F497D"/>
      </bottom>
    </border>
    <border>
      <left/>
      <top style="thin">
        <color rgb="FF1F497D"/>
      </top>
      <bottom style="thin">
        <color rgb="FF1F497D"/>
      </bottom>
    </border>
    <border>
      <left style="thin">
        <color rgb="FFD8D8D8"/>
      </left>
      <top style="thin">
        <color rgb="FF1F497D"/>
      </top>
      <bottom style="thin">
        <color rgb="FF1F497D"/>
      </bottom>
    </border>
    <border>
      <right style="thin">
        <color rgb="FFD8D8D8"/>
      </right>
      <top style="thin">
        <color rgb="FF1F497D"/>
      </top>
      <bottom style="thin">
        <color rgb="FF1F497D"/>
      </bottom>
    </border>
    <border>
      <top style="thin">
        <color rgb="FF1F497D"/>
      </top>
      <bottom style="thin">
        <color rgb="FF1F497D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Alignment="1" applyFont="1">
      <alignment horizontal="left" readingOrder="0" vertical="top"/>
    </xf>
    <xf borderId="1" fillId="2" fontId="3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vertical="center"/>
    </xf>
    <xf borderId="2" fillId="3" fontId="6" numFmtId="0" xfId="0" applyAlignment="1" applyBorder="1" applyFill="1" applyFont="1">
      <alignment horizontal="left" readingOrder="0" vertical="center"/>
    </xf>
    <xf borderId="3" fillId="2" fontId="7" numFmtId="1" xfId="0" applyAlignment="1" applyBorder="1" applyFont="1" applyNumberFormat="1">
      <alignment horizontal="center" readingOrder="0" vertical="center"/>
    </xf>
    <xf borderId="1" fillId="2" fontId="8" numFmtId="1" xfId="0" applyAlignment="1" applyBorder="1" applyFont="1" applyNumberFormat="1">
      <alignment horizontal="center" readingOrder="0" vertical="center"/>
    </xf>
    <xf borderId="4" fillId="3" fontId="6" numFmtId="0" xfId="0" applyAlignment="1" applyBorder="1" applyFont="1">
      <alignment horizontal="left" readingOrder="0" vertical="center"/>
    </xf>
    <xf borderId="3" fillId="2" fontId="9" numFmtId="1" xfId="0" applyAlignment="1" applyBorder="1" applyFont="1" applyNumberFormat="1">
      <alignment horizontal="center" vertical="top"/>
    </xf>
    <xf borderId="1" fillId="2" fontId="10" numFmtId="1" xfId="0" applyAlignment="1" applyBorder="1" applyFont="1" applyNumberFormat="1">
      <alignment horizontal="center" vertical="top"/>
    </xf>
    <xf borderId="0" fillId="0" fontId="1" numFmtId="0" xfId="0" applyAlignment="1" applyFont="1">
      <alignment horizontal="right"/>
    </xf>
    <xf borderId="1" fillId="2" fontId="11" numFmtId="0" xfId="0" applyAlignment="1" applyBorder="1" applyFont="1">
      <alignment horizontal="center" vertical="center"/>
    </xf>
    <xf borderId="5" fillId="4" fontId="12" numFmtId="0" xfId="0" applyAlignment="1" applyBorder="1" applyFill="1" applyFont="1">
      <alignment horizontal="left" readingOrder="0" vertical="top"/>
    </xf>
    <xf borderId="5" fillId="0" fontId="13" numFmtId="0" xfId="0" applyBorder="1" applyFont="1"/>
    <xf borderId="6" fillId="0" fontId="13" numFmtId="0" xfId="0" applyBorder="1" applyFont="1"/>
    <xf borderId="7" fillId="5" fontId="14" numFmtId="0" xfId="0" applyAlignment="1" applyBorder="1" applyFill="1" applyFont="1">
      <alignment horizontal="center" readingOrder="0" shrinkToFit="0" vertical="center" wrapText="1"/>
    </xf>
    <xf borderId="8" fillId="5" fontId="15" numFmtId="0" xfId="0" applyAlignment="1" applyBorder="1" applyFont="1">
      <alignment horizontal="center" readingOrder="0" vertical="center"/>
    </xf>
    <xf borderId="8" fillId="5" fontId="14" numFmtId="0" xfId="0" applyAlignment="1" applyBorder="1" applyFont="1">
      <alignment horizontal="center" vertical="center"/>
    </xf>
    <xf borderId="9" fillId="6" fontId="6" numFmtId="0" xfId="0" applyAlignment="1" applyBorder="1" applyFill="1" applyFont="1">
      <alignment horizontal="center" readingOrder="0" vertical="center"/>
    </xf>
    <xf borderId="10" fillId="6" fontId="6" numFmtId="0" xfId="0" applyAlignment="1" applyBorder="1" applyFont="1">
      <alignment horizontal="center" readingOrder="0" vertical="center"/>
    </xf>
    <xf borderId="11" fillId="3" fontId="16" numFmtId="0" xfId="0" applyAlignment="1" applyBorder="1" applyFont="1">
      <alignment horizontal="center" readingOrder="0" vertical="center"/>
    </xf>
    <xf borderId="11" fillId="0" fontId="17" numFmtId="164" xfId="0" applyAlignment="1" applyBorder="1" applyFont="1" applyNumberFormat="1">
      <alignment horizontal="center" vertical="center"/>
    </xf>
    <xf borderId="12" fillId="6" fontId="18" numFmtId="0" xfId="0" applyAlignment="1" applyBorder="1" applyFont="1">
      <alignment horizontal="center" readingOrder="0" shrinkToFit="0" vertical="center" wrapText="1"/>
    </xf>
    <xf borderId="13" fillId="2" fontId="19" numFmtId="0" xfId="0" applyAlignment="1" applyBorder="1" applyFont="1">
      <alignment horizontal="left" readingOrder="0" shrinkToFit="0" vertical="center" wrapText="1"/>
    </xf>
    <xf borderId="14" fillId="0" fontId="13" numFmtId="0" xfId="0" applyBorder="1" applyFont="1"/>
    <xf borderId="15" fillId="2" fontId="20" numFmtId="1" xfId="0" applyAlignment="1" applyBorder="1" applyFont="1" applyNumberFormat="1">
      <alignment horizontal="center" shrinkToFit="0" vertical="center" wrapText="1"/>
    </xf>
    <xf borderId="15" fillId="2" fontId="1" numFmtId="164" xfId="0" applyAlignment="1" applyBorder="1" applyFont="1" applyNumberFormat="1">
      <alignment horizontal="right" shrinkToFit="0" vertical="center" wrapText="1"/>
    </xf>
    <xf borderId="16" fillId="2" fontId="1" numFmtId="164" xfId="0" applyAlignment="1" applyBorder="1" applyFont="1" applyNumberFormat="1">
      <alignment horizontal="right" shrinkToFit="0" vertical="center" wrapText="1"/>
    </xf>
    <xf quotePrefix="1" borderId="17" fillId="2" fontId="21" numFmtId="0" xfId="0" applyAlignment="1" applyBorder="1" applyFont="1">
      <alignment horizontal="center" readingOrder="0" shrinkToFit="0" vertical="center" wrapText="1"/>
    </xf>
    <xf borderId="18" fillId="0" fontId="13" numFmtId="0" xfId="0" applyBorder="1" applyFont="1"/>
    <xf borderId="19" fillId="2" fontId="19" numFmtId="0" xfId="0" applyAlignment="1" applyBorder="1" applyFont="1">
      <alignment horizontal="left" readingOrder="0" shrinkToFit="0" vertical="center" wrapText="1"/>
    </xf>
    <xf borderId="20" fillId="0" fontId="13" numFmtId="0" xfId="0" applyBorder="1" applyFont="1"/>
    <xf borderId="21" fillId="2" fontId="1" numFmtId="1" xfId="0" applyAlignment="1" applyBorder="1" applyFont="1" applyNumberFormat="1">
      <alignment horizontal="center" shrinkToFit="0" vertical="center" wrapText="1"/>
    </xf>
    <xf borderId="21" fillId="2" fontId="1" numFmtId="164" xfId="0" applyAlignment="1" applyBorder="1" applyFont="1" applyNumberFormat="1">
      <alignment horizontal="right" shrinkToFit="0" vertical="center" wrapText="1"/>
    </xf>
    <xf borderId="22" fillId="2" fontId="1" numFmtId="164" xfId="0" applyAlignment="1" applyBorder="1" applyFont="1" applyNumberFormat="1">
      <alignment horizontal="right" shrinkToFit="0" vertical="center" wrapText="1"/>
    </xf>
    <xf borderId="23" fillId="2" fontId="22" numFmtId="0" xfId="0" applyAlignment="1" applyBorder="1" applyFont="1">
      <alignment horizontal="center" readingOrder="0" shrinkToFit="0" vertical="center" wrapText="1"/>
    </xf>
    <xf borderId="24" fillId="2" fontId="19" numFmtId="0" xfId="0" applyAlignment="1" applyBorder="1" applyFont="1">
      <alignment horizontal="left" readingOrder="0" shrinkToFit="0" vertical="center" wrapText="1"/>
    </xf>
    <xf borderId="25" fillId="0" fontId="13" numFmtId="0" xfId="0" applyBorder="1" applyFont="1"/>
    <xf borderId="23" fillId="2" fontId="21" numFmtId="0" xfId="0" applyAlignment="1" applyBorder="1" applyFont="1">
      <alignment horizontal="center" readingOrder="0" shrinkToFit="0" vertical="center" wrapText="1"/>
    </xf>
    <xf borderId="26" fillId="0" fontId="13" numFmtId="0" xfId="0" applyBorder="1" applyFont="1"/>
    <xf borderId="27" fillId="7" fontId="23" numFmtId="0" xfId="0" applyAlignment="1" applyBorder="1" applyFill="1" applyFont="1">
      <alignment horizontal="left" readingOrder="0" shrinkToFit="0" vertical="center" wrapText="1"/>
    </xf>
    <xf borderId="28" fillId="0" fontId="13" numFmtId="0" xfId="0" applyBorder="1" applyFont="1"/>
    <xf borderId="8" fillId="7" fontId="24" numFmtId="1" xfId="0" applyAlignment="1" applyBorder="1" applyFont="1" applyNumberFormat="1">
      <alignment horizontal="center" shrinkToFit="0" vertical="center" wrapText="1"/>
    </xf>
    <xf borderId="8" fillId="7" fontId="24" numFmtId="164" xfId="0" applyAlignment="1" applyBorder="1" applyFont="1" applyNumberFormat="1">
      <alignment horizontal="right" shrinkToFit="0" vertical="center" wrapText="1"/>
    </xf>
    <xf borderId="9" fillId="7" fontId="24" numFmtId="164" xfId="0" applyAlignment="1" applyBorder="1" applyFont="1" applyNumberFormat="1">
      <alignment horizontal="right" shrinkToFit="0" vertical="center" wrapText="1"/>
    </xf>
    <xf borderId="1" fillId="2" fontId="24" numFmtId="0" xfId="0" applyAlignment="1" applyBorder="1" applyFont="1">
      <alignment vertical="center"/>
    </xf>
    <xf borderId="29" fillId="2" fontId="20" numFmtId="0" xfId="0" applyAlignment="1" applyBorder="1" applyFont="1">
      <alignment horizontal="center" shrinkToFit="0" vertical="center" wrapText="1"/>
    </xf>
    <xf borderId="30" fillId="6" fontId="6" numFmtId="0" xfId="0" applyAlignment="1" applyBorder="1" applyFont="1">
      <alignment horizontal="center" readingOrder="0" shrinkToFit="0" vertical="center" wrapText="1"/>
    </xf>
    <xf borderId="31" fillId="2" fontId="20" numFmtId="1" xfId="0" applyAlignment="1" applyBorder="1" applyFont="1" applyNumberFormat="1">
      <alignment horizontal="center" shrinkToFit="0" vertical="center" wrapText="1"/>
    </xf>
    <xf borderId="31" fillId="2" fontId="1" numFmtId="164" xfId="0" applyAlignment="1" applyBorder="1" applyFont="1" applyNumberFormat="1">
      <alignment horizontal="right" shrinkToFit="0" vertical="center" wrapText="1"/>
    </xf>
    <xf borderId="32" fillId="2" fontId="1" numFmtId="164" xfId="0" applyAlignment="1" applyBorder="1" applyFont="1" applyNumberFormat="1">
      <alignment horizontal="right" shrinkToFit="0" vertical="center" wrapText="1"/>
    </xf>
    <xf borderId="17" fillId="2" fontId="22" numFmtId="0" xfId="0" applyAlignment="1" applyBorder="1" applyFont="1">
      <alignment horizontal="center" readingOrder="0" shrinkToFit="0" vertical="center" wrapText="1"/>
    </xf>
    <xf borderId="33" fillId="2" fontId="10" numFmtId="0" xfId="0" applyAlignment="1" applyBorder="1" applyFont="1">
      <alignment horizontal="left" shrinkToFit="0" vertical="top" wrapText="1"/>
    </xf>
    <xf borderId="34" fillId="0" fontId="13" numFmtId="0" xfId="0" applyBorder="1" applyFont="1"/>
    <xf borderId="35" fillId="2" fontId="20" numFmtId="1" xfId="0" applyAlignment="1" applyBorder="1" applyFont="1" applyNumberFormat="1">
      <alignment horizontal="center" shrinkToFit="0" vertical="center" wrapText="1"/>
    </xf>
    <xf borderId="35" fillId="2" fontId="1" numFmtId="164" xfId="0" applyAlignment="1" applyBorder="1" applyFont="1" applyNumberFormat="1">
      <alignment horizontal="right" shrinkToFit="0" vertical="center" wrapText="1"/>
    </xf>
    <xf borderId="36" fillId="2" fontId="1" numFmtId="164" xfId="0" applyAlignment="1" applyBorder="1" applyFont="1" applyNumberFormat="1">
      <alignment horizontal="right" shrinkToFit="0" vertical="center" wrapText="1"/>
    </xf>
    <xf borderId="37" fillId="2" fontId="22" numFmtId="0" xfId="0" applyAlignment="1" applyBorder="1" applyFont="1">
      <alignment horizontal="center" readingOrder="0" shrinkToFit="0" vertical="center" wrapText="1"/>
    </xf>
    <xf borderId="1" fillId="2" fontId="10" numFmtId="0" xfId="0" applyAlignment="1" applyBorder="1" applyFont="1">
      <alignment horizontal="left" shrinkToFit="0" vertical="top" wrapText="1"/>
    </xf>
    <xf borderId="38" fillId="2" fontId="20" numFmtId="1" xfId="0" applyAlignment="1" applyBorder="1" applyFont="1" applyNumberFormat="1">
      <alignment horizontal="center" shrinkToFit="0" vertical="center" wrapText="1"/>
    </xf>
    <xf borderId="38" fillId="2" fontId="1" numFmtId="1" xfId="0" applyAlignment="1" applyBorder="1" applyFont="1" applyNumberFormat="1">
      <alignment horizontal="center" shrinkToFit="0" vertical="center" wrapText="1"/>
    </xf>
    <xf borderId="30" fillId="6" fontId="18" numFmtId="0" xfId="0" applyAlignment="1" applyBorder="1" applyFont="1">
      <alignment horizontal="center" readingOrder="0" shrinkToFit="0" vertical="center" wrapText="1"/>
    </xf>
    <xf borderId="19" fillId="2" fontId="19" numFmtId="0" xfId="0" applyAlignment="1" applyBorder="1" applyFont="1">
      <alignment horizontal="left" readingOrder="0" vertical="center"/>
    </xf>
    <xf borderId="39" fillId="2" fontId="22" numFmtId="0" xfId="0" applyAlignment="1" applyBorder="1" applyFont="1">
      <alignment horizontal="center" readingOrder="0" shrinkToFit="0" vertical="center" wrapText="1"/>
    </xf>
    <xf borderId="19" fillId="2" fontId="1" numFmtId="0" xfId="0" applyAlignment="1" applyBorder="1" applyFont="1">
      <alignment horizontal="left" readingOrder="0" vertical="center"/>
    </xf>
    <xf borderId="24" fillId="2" fontId="1" numFmtId="0" xfId="0" applyAlignment="1" applyBorder="1" applyFont="1">
      <alignment horizontal="left" readingOrder="0" vertical="center"/>
    </xf>
    <xf borderId="40" fillId="2" fontId="20" numFmtId="1" xfId="0" applyAlignment="1" applyBorder="1" applyFont="1" applyNumberFormat="1">
      <alignment horizontal="center" shrinkToFit="0" vertical="center" wrapText="1"/>
    </xf>
    <xf borderId="41" fillId="2" fontId="22" numFmtId="0" xfId="0" applyAlignment="1" applyBorder="1" applyFont="1">
      <alignment horizontal="center" readingOrder="0" shrinkToFit="0" vertical="center" wrapText="1"/>
    </xf>
    <xf borderId="27" fillId="7" fontId="11" numFmtId="0" xfId="0" applyAlignment="1" applyBorder="1" applyFont="1">
      <alignment horizontal="left" readingOrder="0" shrinkToFit="0" vertical="center" wrapText="1"/>
    </xf>
    <xf borderId="24" fillId="2" fontId="19" numFmtId="0" xfId="0" applyAlignment="1" applyBorder="1" applyFont="1">
      <alignment horizontal="left" readingOrder="0" vertical="center"/>
    </xf>
    <xf borderId="42" fillId="0" fontId="13" numFmtId="0" xfId="0" applyBorder="1" applyFont="1"/>
    <xf borderId="43" fillId="2" fontId="20" numFmtId="1" xfId="0" applyAlignment="1" applyBorder="1" applyFont="1" applyNumberFormat="1">
      <alignment horizontal="center" shrinkToFit="0" vertical="center" wrapText="1"/>
    </xf>
    <xf borderId="44" fillId="0" fontId="13" numFmtId="0" xfId="0" applyBorder="1" applyFont="1"/>
    <xf borderId="45" fillId="2" fontId="20" numFmtId="1" xfId="0" applyAlignment="1" applyBorder="1" applyFont="1" applyNumberFormat="1">
      <alignment horizontal="center" shrinkToFit="0" vertical="center" wrapText="1"/>
    </xf>
    <xf borderId="19" fillId="2" fontId="1" numFmtId="0" xfId="0" applyAlignment="1" applyBorder="1" applyFont="1">
      <alignment horizontal="left" readingOrder="0" shrinkToFit="0" vertical="center" wrapText="1"/>
    </xf>
    <xf borderId="46" fillId="2" fontId="20" numFmtId="1" xfId="0" applyAlignment="1" applyBorder="1" applyFont="1" applyNumberFormat="1">
      <alignment horizontal="center" shrinkToFit="0" vertical="center" wrapText="1"/>
    </xf>
    <xf borderId="47" fillId="0" fontId="13" numFmtId="0" xfId="0" applyBorder="1" applyFont="1"/>
    <xf borderId="0" fillId="0" fontId="1" numFmtId="0" xfId="0" applyAlignment="1" applyFont="1">
      <alignment vertical="center"/>
    </xf>
    <xf borderId="48" fillId="6" fontId="25" numFmtId="0" xfId="0" applyAlignment="1" applyBorder="1" applyFont="1">
      <alignment horizontal="right" readingOrder="0" vertical="center"/>
    </xf>
    <xf borderId="49" fillId="0" fontId="13" numFmtId="0" xfId="0" applyBorder="1" applyFont="1"/>
    <xf borderId="50" fillId="6" fontId="26" numFmtId="0" xfId="0" applyAlignment="1" applyBorder="1" applyFont="1">
      <alignment vertical="center"/>
    </xf>
    <xf borderId="48" fillId="2" fontId="17" numFmtId="0" xfId="0" applyAlignment="1" applyBorder="1" applyFont="1">
      <alignment horizontal="left" vertical="center"/>
    </xf>
    <xf borderId="51" fillId="0" fontId="13" numFmtId="0" xfId="0" applyBorder="1" applyFont="1"/>
    <xf borderId="1" fillId="2" fontId="1" numFmtId="0" xfId="0" applyAlignment="1" applyBorder="1" applyFont="1">
      <alignment horizontal="right" vertical="center"/>
    </xf>
    <xf borderId="0" fillId="0" fontId="1" numFmtId="0" xfId="0" applyAlignment="1" applyFont="1">
      <alignment horizontal="right" vertical="center"/>
    </xf>
    <xf borderId="52" fillId="0" fontId="24" numFmtId="0" xfId="0" applyAlignment="1" applyBorder="1" applyFont="1">
      <alignment horizontal="right" vertical="center"/>
    </xf>
    <xf borderId="53" fillId="0" fontId="24" numFmtId="0" xfId="0" applyAlignment="1" applyBorder="1" applyFont="1">
      <alignment horizontal="right" vertical="center"/>
    </xf>
    <xf borderId="54" fillId="0" fontId="24" numFmtId="0" xfId="0" applyAlignment="1" applyBorder="1" applyFont="1">
      <alignment horizontal="right" vertical="center"/>
    </xf>
    <xf borderId="55" fillId="0" fontId="24" numFmtId="0" xfId="0" applyAlignment="1" applyBorder="1" applyFont="1">
      <alignment horizontal="right" vertical="center"/>
    </xf>
    <xf borderId="1" fillId="2" fontId="1" numFmtId="0" xfId="0" applyAlignment="1" applyBorder="1" applyFont="1">
      <alignment vertical="top"/>
    </xf>
    <xf borderId="0" fillId="0" fontId="1" numFmtId="0" xfId="0" applyAlignment="1" applyFont="1">
      <alignment vertical="top"/>
    </xf>
    <xf borderId="56" fillId="0" fontId="1" numFmtId="165" xfId="0" applyAlignment="1" applyBorder="1" applyFont="1" applyNumberFormat="1">
      <alignment vertical="top"/>
    </xf>
    <xf borderId="56" fillId="0" fontId="1" numFmtId="164" xfId="0" applyAlignment="1" applyBorder="1" applyFont="1" applyNumberFormat="1">
      <alignment vertical="top"/>
    </xf>
    <xf borderId="5" fillId="0" fontId="1" numFmtId="164" xfId="0" applyAlignment="1" applyBorder="1" applyFont="1" applyNumberFormat="1">
      <alignment vertical="top"/>
    </xf>
    <xf borderId="6" fillId="0" fontId="1" numFmtId="164" xfId="0" applyAlignment="1" applyBorder="1" applyFont="1" applyNumberFormat="1">
      <alignment vertical="top"/>
    </xf>
    <xf borderId="57" fillId="7" fontId="1" numFmtId="0" xfId="0" applyAlignment="1" applyBorder="1" applyFont="1">
      <alignment horizontal="right" readingOrder="0" vertical="center"/>
    </xf>
    <xf borderId="58" fillId="0" fontId="1" numFmtId="0" xfId="0" applyAlignment="1" applyBorder="1" applyFont="1">
      <alignment vertical="center"/>
    </xf>
    <xf borderId="15" fillId="2" fontId="1" numFmtId="0" xfId="0" applyAlignment="1" applyBorder="1" applyFont="1">
      <alignment vertical="center"/>
    </xf>
    <xf borderId="59" fillId="2" fontId="1" numFmtId="0" xfId="0" applyAlignment="1" applyBorder="1" applyFont="1">
      <alignment vertical="center"/>
    </xf>
    <xf borderId="60" fillId="2" fontId="1" numFmtId="164" xfId="0" applyAlignment="1" applyBorder="1" applyFont="1" applyNumberFormat="1">
      <alignment horizontal="left" vertical="center"/>
    </xf>
    <xf borderId="61" fillId="7" fontId="19" numFmtId="0" xfId="0" applyAlignment="1" applyBorder="1" applyFont="1">
      <alignment horizontal="right" readingOrder="0" vertical="center"/>
    </xf>
    <xf borderId="62" fillId="0" fontId="1" numFmtId="0" xfId="0" applyAlignment="1" applyBorder="1" applyFont="1">
      <alignment vertical="center"/>
    </xf>
    <xf borderId="35" fillId="2" fontId="1" numFmtId="0" xfId="0" applyAlignment="1" applyBorder="1" applyFont="1">
      <alignment vertical="center"/>
    </xf>
    <xf borderId="63" fillId="2" fontId="1" numFmtId="0" xfId="0" applyAlignment="1" applyBorder="1" applyFont="1">
      <alignment vertical="center"/>
    </xf>
    <xf borderId="64" fillId="2" fontId="1" numFmtId="164" xfId="0" applyAlignment="1" applyBorder="1" applyFont="1" applyNumberFormat="1">
      <alignment horizontal="left" vertical="center"/>
    </xf>
    <xf borderId="65" fillId="2" fontId="1" numFmtId="0" xfId="0" applyAlignment="1" applyBorder="1" applyFont="1">
      <alignment vertical="center"/>
    </xf>
    <xf borderId="66" fillId="7" fontId="19" numFmtId="0" xfId="0" applyAlignment="1" applyBorder="1" applyFont="1">
      <alignment horizontal="right" readingOrder="0" vertical="center"/>
    </xf>
    <xf borderId="67" fillId="2" fontId="1" numFmtId="0" xfId="0" applyAlignment="1" applyBorder="1" applyFont="1">
      <alignment vertical="center"/>
    </xf>
    <xf borderId="40" fillId="2" fontId="1" numFmtId="0" xfId="0" applyAlignment="1" applyBorder="1" applyFont="1">
      <alignment vertical="center"/>
    </xf>
    <xf borderId="68" fillId="2" fontId="1" numFmtId="0" xfId="0" applyAlignment="1" applyBorder="1" applyFont="1">
      <alignment vertical="center"/>
    </xf>
    <xf borderId="69" fillId="2" fontId="1" numFmtId="164" xfId="0" applyAlignment="1" applyBorder="1" applyFont="1" applyNumberFormat="1">
      <alignment horizontal="left" vertical="center"/>
    </xf>
    <xf borderId="70" fillId="0" fontId="13" numFmtId="0" xfId="0" applyBorder="1" applyFont="1"/>
    <xf borderId="71" fillId="6" fontId="25" numFmtId="0" xfId="0" applyAlignment="1" applyBorder="1" applyFont="1">
      <alignment horizontal="center" readingOrder="0" vertical="center"/>
    </xf>
    <xf borderId="72" fillId="6" fontId="25" numFmtId="0" xfId="0" applyAlignment="1" applyBorder="1" applyFont="1">
      <alignment horizontal="center" readingOrder="0" vertical="center"/>
    </xf>
    <xf borderId="73" fillId="0" fontId="13" numFmtId="0" xfId="0" applyBorder="1" applyFont="1"/>
    <xf borderId="74" fillId="0" fontId="13" numFmtId="0" xfId="0" applyBorder="1" applyFont="1"/>
    <xf borderId="1" fillId="2" fontId="1" numFmtId="0" xfId="0" applyAlignment="1" applyBorder="1" applyFont="1">
      <alignment shrinkToFit="0" vertical="center" wrapText="1"/>
    </xf>
    <xf borderId="10" fillId="7" fontId="15" numFmtId="0" xfId="0" applyAlignment="1" applyBorder="1" applyFont="1">
      <alignment horizontal="left" readingOrder="0" shrinkToFit="0" vertical="center" wrapText="1"/>
    </xf>
    <xf borderId="10" fillId="2" fontId="27" numFmtId="1" xfId="0" applyAlignment="1" applyBorder="1" applyFont="1" applyNumberFormat="1">
      <alignment horizontal="center" shrinkToFit="0" vertical="center" wrapText="1"/>
    </xf>
    <xf borderId="43" fillId="7" fontId="15" numFmtId="0" xfId="0" applyAlignment="1" applyBorder="1" applyFont="1">
      <alignment horizontal="center" readingOrder="0" shrinkToFit="0" vertical="center" wrapText="1"/>
    </xf>
    <xf borderId="15" fillId="7" fontId="15" numFmtId="0" xfId="0" applyAlignment="1" applyBorder="1" applyFont="1">
      <alignment horizontal="center" readingOrder="0" shrinkToFit="0" vertical="center" wrapText="1"/>
    </xf>
    <xf borderId="15" fillId="7" fontId="14" numFmtId="0" xfId="0" applyAlignment="1" applyBorder="1" applyFont="1">
      <alignment horizontal="center" shrinkToFit="0" vertical="center" wrapText="1"/>
    </xf>
    <xf borderId="16" fillId="7" fontId="15" numFmtId="0" xfId="0" applyAlignment="1" applyBorder="1" applyFont="1">
      <alignment horizontal="center" readingOrder="0" shrinkToFit="0" vertical="center" wrapText="1"/>
    </xf>
    <xf borderId="10" fillId="7" fontId="14" numFmtId="0" xfId="0" applyAlignment="1" applyBorder="1" applyFont="1">
      <alignment horizontal="left" readingOrder="0" vertical="center"/>
    </xf>
    <xf borderId="10" fillId="2" fontId="27" numFmtId="164" xfId="0" applyAlignment="1" applyBorder="1" applyFont="1" applyNumberFormat="1">
      <alignment horizontal="center" vertical="center"/>
    </xf>
    <xf borderId="45" fillId="0" fontId="1" numFmtId="0" xfId="0" applyAlignment="1" applyBorder="1" applyFont="1">
      <alignment horizontal="center" vertical="center"/>
    </xf>
    <xf borderId="35" fillId="0" fontId="1" numFmtId="0" xfId="0" applyAlignment="1" applyBorder="1" applyFont="1">
      <alignment horizontal="left" vertical="center"/>
    </xf>
    <xf borderId="45" fillId="0" fontId="1" numFmtId="9" xfId="0" applyAlignment="1" applyBorder="1" applyFont="1" applyNumberFormat="1">
      <alignment horizontal="center" vertical="center"/>
    </xf>
    <xf borderId="35" fillId="0" fontId="1" numFmtId="9" xfId="0" applyAlignment="1" applyBorder="1" applyFont="1" applyNumberFormat="1">
      <alignment horizontal="center" vertical="center"/>
    </xf>
    <xf borderId="45" fillId="0" fontId="19" numFmtId="0" xfId="0" applyAlignment="1" applyBorder="1" applyFont="1">
      <alignment horizontal="center" readingOrder="0" vertical="center"/>
    </xf>
    <xf borderId="36" fillId="0" fontId="19" numFmtId="0" xfId="0" applyAlignment="1" applyBorder="1" applyFont="1">
      <alignment horizontal="center" readingOrder="0" vertical="center"/>
    </xf>
    <xf borderId="35" fillId="0" fontId="1" numFmtId="0" xfId="0" applyAlignment="1" applyBorder="1" applyFont="1">
      <alignment horizontal="center" vertical="center"/>
    </xf>
    <xf borderId="36" fillId="0" fontId="1" numFmtId="0" xfId="0" applyAlignment="1" applyBorder="1" applyFont="1">
      <alignment horizontal="center" vertical="center"/>
    </xf>
    <xf borderId="35" fillId="0" fontId="1" numFmtId="3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3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76200</xdr:colOff>
      <xdr:row>12</xdr:row>
      <xdr:rowOff>38100</xdr:rowOff>
    </xdr:from>
    <xdr:ext cx="4257675" cy="514350"/>
    <xdr:sp>
      <xdr:nvSpPr>
        <xdr:cNvPr id="3" name="Shape 3"/>
        <xdr:cNvSpPr txBox="1"/>
      </xdr:nvSpPr>
      <xdr:spPr>
        <a:xfrm>
          <a:off x="3226688" y="3532350"/>
          <a:ext cx="4238625" cy="495300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2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1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Elige solo UNA de las tres opciones de diseño.</a:t>
          </a:r>
          <a:endParaRPr sz="1200"/>
        </a:p>
      </xdr:txBody>
    </xdr:sp>
    <xdr:clientData fLocksWithSheet="0"/>
  </xdr:oneCellAnchor>
  <xdr:oneCellAnchor>
    <xdr:from>
      <xdr:col>10</xdr:col>
      <xdr:colOff>466725</xdr:colOff>
      <xdr:row>1</xdr:row>
      <xdr:rowOff>152400</xdr:rowOff>
    </xdr:from>
    <xdr:ext cx="4619625" cy="523875"/>
    <xdr:sp>
      <xdr:nvSpPr>
        <xdr:cNvPr id="4" name="Shape 4"/>
        <xdr:cNvSpPr txBox="1"/>
      </xdr:nvSpPr>
      <xdr:spPr>
        <a:xfrm>
          <a:off x="3045713" y="3527588"/>
          <a:ext cx="4600575" cy="504825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2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1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Elige solo UNO de los tres niveles de mantenimiento.</a:t>
          </a:r>
          <a:endParaRPr sz="1200"/>
        </a:p>
      </xdr:txBody>
    </xdr:sp>
    <xdr:clientData fLocksWithSheet="0"/>
  </xdr:oneCellAnchor>
  <xdr:oneCellAnchor>
    <xdr:from>
      <xdr:col>2</xdr:col>
      <xdr:colOff>1724025</xdr:colOff>
      <xdr:row>2</xdr:row>
      <xdr:rowOff>0</xdr:rowOff>
    </xdr:from>
    <xdr:ext cx="285750" cy="3714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76200</xdr:colOff>
      <xdr:row>11</xdr:row>
      <xdr:rowOff>85725</xdr:rowOff>
    </xdr:from>
    <xdr:ext cx="352425" cy="37147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1190625" cy="3238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31</xdr:row>
      <xdr:rowOff>0</xdr:rowOff>
    </xdr:from>
    <xdr:ext cx="419100" cy="41910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 outlineLevelCol="1" outlineLevelRow="1"/>
  <cols>
    <col customWidth="1" min="1" max="1" width="2.88"/>
    <col customWidth="1" min="2" max="2" width="27.38"/>
    <col customWidth="1" min="3" max="3" width="21.38" outlineLevel="1"/>
    <col customWidth="1" min="4" max="4" width="23.5" outlineLevel="1"/>
    <col customWidth="1" min="5" max="5" width="16.75" outlineLevel="1"/>
    <col customWidth="1" min="6" max="7" width="17.75" outlineLevel="1"/>
    <col customWidth="1" min="8" max="8" width="24.88"/>
    <col customWidth="1" min="9" max="9" width="0.88"/>
    <col customWidth="1" min="10" max="10" width="25.0"/>
    <col customWidth="1" min="11" max="11" width="9.25"/>
    <col customWidth="1" min="12" max="12" width="33.88"/>
    <col customWidth="1" min="13" max="13" width="25.38"/>
    <col customWidth="1" min="14" max="14" width="24.75"/>
    <col customWidth="1" min="15" max="26" width="9.25"/>
  </cols>
  <sheetData>
    <row r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5.5" customHeight="1">
      <c r="A2" s="1"/>
      <c r="B2" s="2"/>
      <c r="C2" s="3"/>
      <c r="D2" s="3"/>
      <c r="E2" s="4"/>
      <c r="F2" s="1"/>
      <c r="G2" s="1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9.25" customHeight="1">
      <c r="A3" s="1"/>
      <c r="B3" s="6" t="s">
        <v>0</v>
      </c>
      <c r="C3" s="7" t="s">
        <v>1</v>
      </c>
      <c r="D3" s="8"/>
      <c r="E3" s="4"/>
      <c r="F3" s="1"/>
      <c r="G3" s="1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3.5" customHeight="1">
      <c r="A4" s="1"/>
      <c r="B4" s="9" t="s">
        <v>2</v>
      </c>
      <c r="C4" s="10">
        <v>820.0</v>
      </c>
      <c r="D4" s="11"/>
      <c r="E4" s="1"/>
      <c r="F4" s="1"/>
      <c r="G4" s="1"/>
      <c r="H4" s="1"/>
      <c r="I4" s="1"/>
      <c r="J4" s="1"/>
      <c r="K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7.5" customHeight="1">
      <c r="A5" s="1"/>
      <c r="B5" s="1"/>
      <c r="C5" s="3"/>
      <c r="D5" s="3"/>
      <c r="E5" s="4"/>
      <c r="F5" s="1"/>
      <c r="G5" s="1"/>
      <c r="H5" s="1"/>
      <c r="I5" s="1"/>
      <c r="J5" s="1"/>
      <c r="K5" s="1"/>
      <c r="L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3"/>
      <c r="B6" s="14" t="s">
        <v>3</v>
      </c>
      <c r="C6" s="15"/>
      <c r="D6" s="16"/>
      <c r="E6" s="17" t="s">
        <v>4</v>
      </c>
      <c r="F6" s="18" t="s">
        <v>1</v>
      </c>
      <c r="G6" s="19" t="s">
        <v>5</v>
      </c>
      <c r="H6" s="20" t="s">
        <v>6</v>
      </c>
      <c r="I6" s="13"/>
      <c r="J6" s="21" t="s">
        <v>7</v>
      </c>
      <c r="K6" s="13"/>
      <c r="L6" s="22" t="s">
        <v>8</v>
      </c>
      <c r="M6" s="23" t="str">
        <f>H42</f>
        <v>11 000€ - 13 000€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33.0" customHeight="1">
      <c r="A7" s="1"/>
      <c r="B7" s="24" t="s">
        <v>9</v>
      </c>
      <c r="C7" s="25" t="s">
        <v>10</v>
      </c>
      <c r="D7" s="26"/>
      <c r="E7" s="27">
        <v>8.0</v>
      </c>
      <c r="F7" s="28">
        <f>$E7*('Parámetros'!$C$7/'Parámetros'!$C$6)</f>
        <v>400</v>
      </c>
      <c r="G7" s="28">
        <f>$E7*('Parámetros'!$C$8/'Parámetros'!$C$6)</f>
        <v>250</v>
      </c>
      <c r="H7" s="29">
        <f t="shared" ref="H7:H9" si="1">INDEX(F7:G7,1,MATCH($C$3,F$6:G$6))</f>
        <v>400</v>
      </c>
      <c r="I7" s="1"/>
      <c r="J7" s="30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0" customHeight="1">
      <c r="A8" s="1"/>
      <c r="B8" s="31"/>
      <c r="C8" s="32" t="s">
        <v>12</v>
      </c>
      <c r="D8" s="33"/>
      <c r="E8" s="34">
        <f>IF($C$4&lt;'Parámetros'!E7,'Parámetros'!F7,IF($C$4&lt;'Parámetros'!E8,'Parámetros'!F8,IF($C$4&lt;'Parámetros'!E9,'Parámetros'!F9,'Parámetros'!F10)))</f>
        <v>30</v>
      </c>
      <c r="F8" s="35">
        <f>IF($J8="sí",$E8*('Parámetros'!$C$7/'Parámetros'!$C$6),0)</f>
        <v>1500</v>
      </c>
      <c r="G8" s="35">
        <f>IF($J8="sí",$E8*('Parámetros'!$C$8/'Parámetros'!$C$6),0)</f>
        <v>937.5</v>
      </c>
      <c r="H8" s="36">
        <f t="shared" si="1"/>
        <v>1500</v>
      </c>
      <c r="I8" s="1"/>
      <c r="J8" s="37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3.0" customHeight="1">
      <c r="A9" s="1"/>
      <c r="B9" s="31"/>
      <c r="C9" s="38" t="s">
        <v>14</v>
      </c>
      <c r="D9" s="39"/>
      <c r="E9" s="34">
        <f>IF(C3='Parámetros'!K6,'Parámetros'!K7*SUM(H15,H23,H30,H34)*('Parámetros'!$C$6/'Parámetros'!$C$7),'Parámetros'!L7*SUM(H15,H23,H30,H34)*('Parámetros'!$C$6/'Parámetros'!$C$8))</f>
        <v>29.2</v>
      </c>
      <c r="F9" s="35">
        <f>$E9*('Parámetros'!$C$7/'Parámetros'!$C$6)</f>
        <v>1460</v>
      </c>
      <c r="G9" s="35">
        <f>$E9*('Parámetros'!$C$8/'Parámetros'!$C$6)</f>
        <v>912.5</v>
      </c>
      <c r="H9" s="36">
        <f t="shared" si="1"/>
        <v>1460</v>
      </c>
      <c r="I9" s="1"/>
      <c r="J9" s="40" t="s">
        <v>11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41"/>
      <c r="C10" s="42" t="s">
        <v>15</v>
      </c>
      <c r="D10" s="43"/>
      <c r="E10" s="44">
        <f t="shared" ref="E10:H10" si="2">SUM(E7:E9)</f>
        <v>67.2</v>
      </c>
      <c r="F10" s="45">
        <f t="shared" si="2"/>
        <v>3360</v>
      </c>
      <c r="G10" s="45">
        <f t="shared" si="2"/>
        <v>2100</v>
      </c>
      <c r="H10" s="46">
        <f t="shared" si="2"/>
        <v>3360</v>
      </c>
      <c r="I10" s="47"/>
      <c r="J10" s="4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3.0" customHeight="1">
      <c r="A11" s="1"/>
      <c r="B11" s="49" t="s">
        <v>16</v>
      </c>
      <c r="C11" s="25" t="s">
        <v>17</v>
      </c>
      <c r="D11" s="26"/>
      <c r="E11" s="50">
        <v>20.0</v>
      </c>
      <c r="F11" s="51">
        <f>IF($J11="sí",$E11*('Parámetros'!$C$7/'Parámetros'!$C$6),0)</f>
        <v>0</v>
      </c>
      <c r="G11" s="51">
        <f>IF($J11="sí",$E11*('Parámetros'!$C$8/'Parámetros'!$C$6),0)</f>
        <v>0</v>
      </c>
      <c r="H11" s="52">
        <f t="shared" ref="H11:H14" si="3">INDEX(F11:G11,1,MATCH($C$3,F$6:G$6))</f>
        <v>0</v>
      </c>
      <c r="I11" s="1"/>
      <c r="J11" s="53" t="s">
        <v>18</v>
      </c>
      <c r="K11" s="1"/>
      <c r="L11" s="54"/>
      <c r="M11" s="5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3.0" customHeight="1">
      <c r="A12" s="1"/>
      <c r="B12" s="31"/>
      <c r="C12" s="32" t="s">
        <v>19</v>
      </c>
      <c r="D12" s="33"/>
      <c r="E12" s="56">
        <v>40.0</v>
      </c>
      <c r="F12" s="57">
        <f>IF($J12="sí",$E12*('Parámetros'!$C$7/'Parámetros'!$C$6),0)</f>
        <v>0</v>
      </c>
      <c r="G12" s="57">
        <f>IF($J12="sí",$E12*('Parámetros'!$C$8/'Parámetros'!$C$6),0)</f>
        <v>0</v>
      </c>
      <c r="H12" s="58">
        <f t="shared" si="3"/>
        <v>0</v>
      </c>
      <c r="I12" s="1"/>
      <c r="J12" s="59" t="s">
        <v>18</v>
      </c>
      <c r="K12" s="1"/>
      <c r="L12" s="60"/>
      <c r="M12" s="6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0" customHeight="1">
      <c r="A13" s="1"/>
      <c r="B13" s="31"/>
      <c r="C13" s="32" t="s">
        <v>20</v>
      </c>
      <c r="D13" s="33"/>
      <c r="E13" s="61">
        <v>60.0</v>
      </c>
      <c r="F13" s="35">
        <f>IF($J13="sí",$E13*('Parámetros'!$C$7/'Parámetros'!$C$6),0)</f>
        <v>0</v>
      </c>
      <c r="G13" s="35">
        <f>IF($J13="sí",$E13*('Parámetros'!$C$8/'Parámetros'!$C$6),0)</f>
        <v>0</v>
      </c>
      <c r="H13" s="36">
        <f t="shared" si="3"/>
        <v>0</v>
      </c>
      <c r="I13" s="1"/>
      <c r="J13" s="37" t="s">
        <v>18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3.0" customHeight="1">
      <c r="A14" s="1"/>
      <c r="B14" s="31"/>
      <c r="C14" s="38" t="s">
        <v>21</v>
      </c>
      <c r="D14" s="39"/>
      <c r="E14" s="62">
        <f>IF(J13="Oui",IF($C$4&lt;'Parámetros'!I7,'Parámetros'!J7,IF($C$4&lt;'Parámetros'!I8,'Parámetros'!J8,IF($C$4&lt;'Parámetros'!I9,'Parámetros'!J9,'Parámetros'!J10))),IF(J12="Oui",IF($C$4&lt;'Parámetros'!I7,'Parámetros'!J7/2,IF($C$4&lt;'Parámetros'!I8,'Parámetros'!J8/2,IF($C$4&lt;'Parámetros'!I9,'Parámetros'!J9/2,'Parámetros'!J10/2))),0))</f>
        <v>0</v>
      </c>
      <c r="F14" s="35">
        <f>$E14*('Parámetros'!$C$7/'Parámetros'!$C$6)</f>
        <v>0</v>
      </c>
      <c r="G14" s="35">
        <f>$E14*('Parámetros'!$C$8/'Parámetros'!$C$6)</f>
        <v>0</v>
      </c>
      <c r="H14" s="36">
        <f t="shared" si="3"/>
        <v>0</v>
      </c>
      <c r="I14" s="1"/>
      <c r="J14" s="40" t="s">
        <v>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3.0" customHeight="1">
      <c r="A15" s="1"/>
      <c r="B15" s="41"/>
      <c r="C15" s="42" t="s">
        <v>22</v>
      </c>
      <c r="D15" s="43"/>
      <c r="E15" s="44">
        <f t="shared" ref="E15:H15" si="4">SUM(E11:E14)</f>
        <v>120</v>
      </c>
      <c r="F15" s="45">
        <f t="shared" si="4"/>
        <v>0</v>
      </c>
      <c r="G15" s="45">
        <f t="shared" si="4"/>
        <v>0</v>
      </c>
      <c r="H15" s="46">
        <f t="shared" si="4"/>
        <v>0</v>
      </c>
      <c r="I15" s="47"/>
      <c r="J15" s="4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3.0" customHeight="1">
      <c r="A16" s="1"/>
      <c r="B16" s="63" t="s">
        <v>23</v>
      </c>
      <c r="C16" s="64" t="s">
        <v>24</v>
      </c>
      <c r="D16" s="33"/>
      <c r="E16" s="56">
        <v>4.0</v>
      </c>
      <c r="F16" s="51">
        <f>IF($J16="sí",$E16*('Parámetros'!$C$7/'Parámetros'!$C$6),0)</f>
        <v>200</v>
      </c>
      <c r="G16" s="51">
        <f>IF($J16="sí",$E16*('Parámetros'!$C$8/'Parámetros'!$C$6),0)</f>
        <v>125</v>
      </c>
      <c r="H16" s="52">
        <f t="shared" ref="H16:H22" si="5">INDEX(F16:G16,1,MATCH($C$3,F$6:G$6))</f>
        <v>200</v>
      </c>
      <c r="I16" s="1"/>
      <c r="J16" s="65" t="s">
        <v>13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3.0" customHeight="1">
      <c r="A17" s="1"/>
      <c r="B17" s="31"/>
      <c r="C17" s="64" t="s">
        <v>25</v>
      </c>
      <c r="D17" s="33"/>
      <c r="E17" s="56">
        <v>8.0</v>
      </c>
      <c r="F17" s="57">
        <f>IF($J17="sí",$E17*('Parámetros'!$C$7/'Parámetros'!$C$6),0)</f>
        <v>400</v>
      </c>
      <c r="G17" s="57">
        <f>IF($J17="sí",$E17*('Parámetros'!$C$8/'Parámetros'!$C$6),0)</f>
        <v>250</v>
      </c>
      <c r="H17" s="58">
        <f t="shared" si="5"/>
        <v>400</v>
      </c>
      <c r="I17" s="1"/>
      <c r="J17" s="65" t="s">
        <v>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3.0" customHeight="1">
      <c r="A18" s="1"/>
      <c r="B18" s="31"/>
      <c r="C18" s="66" t="s">
        <v>26</v>
      </c>
      <c r="D18" s="33"/>
      <c r="E18" s="56">
        <v>10.0</v>
      </c>
      <c r="F18" s="57">
        <f>IF($J18="sí",$E18*('Parámetros'!$C$7/'Parámetros'!$C$6),0)</f>
        <v>500</v>
      </c>
      <c r="G18" s="57">
        <f>IF($J18="sí",$E18*('Parámetros'!$C$8/'Parámetros'!$C$6),0)</f>
        <v>312.5</v>
      </c>
      <c r="H18" s="58">
        <f t="shared" si="5"/>
        <v>500</v>
      </c>
      <c r="I18" s="1"/>
      <c r="J18" s="65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3.0" customHeight="1">
      <c r="A19" s="1"/>
      <c r="B19" s="31"/>
      <c r="C19" s="64" t="s">
        <v>27</v>
      </c>
      <c r="D19" s="33"/>
      <c r="E19" s="56">
        <v>10.0</v>
      </c>
      <c r="F19" s="57">
        <f>IF($J19="sí",$E19*('Parámetros'!$C$7/'Parámetros'!$C$6),0)</f>
        <v>500</v>
      </c>
      <c r="G19" s="57">
        <f>IF($J19="sí",$E19*('Parámetros'!$C$8/'Parámetros'!$C$6),0)</f>
        <v>312.5</v>
      </c>
      <c r="H19" s="58">
        <f t="shared" si="5"/>
        <v>500</v>
      </c>
      <c r="I19" s="1"/>
      <c r="J19" s="65" t="s">
        <v>13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3.0" customHeight="1">
      <c r="A20" s="1"/>
      <c r="B20" s="31"/>
      <c r="C20" s="66" t="s">
        <v>28</v>
      </c>
      <c r="D20" s="33"/>
      <c r="E20" s="56">
        <v>30.0</v>
      </c>
      <c r="F20" s="57">
        <f>IF($J20="sí",$E20*('Parámetros'!$C$7/'Parámetros'!$C$6),0)</f>
        <v>1500</v>
      </c>
      <c r="G20" s="57">
        <f>IF($J20="sí",$E20*('Parámetros'!$C$8/'Parámetros'!$C$6),0)</f>
        <v>937.5</v>
      </c>
      <c r="H20" s="58">
        <f t="shared" si="5"/>
        <v>1500</v>
      </c>
      <c r="I20" s="1"/>
      <c r="J20" s="65" t="s">
        <v>13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3.0" customHeight="1">
      <c r="A21" s="1"/>
      <c r="B21" s="31"/>
      <c r="C21" s="66" t="s">
        <v>29</v>
      </c>
      <c r="D21" s="33"/>
      <c r="E21" s="56">
        <v>40.0</v>
      </c>
      <c r="F21" s="57">
        <f>IF($J21="sí",$E21*('Parámetros'!$C$7/'Parámetros'!$C$6),0)</f>
        <v>2000</v>
      </c>
      <c r="G21" s="57">
        <f>IF($J21="sí",$E21*('Parámetros'!$C$8/'Parámetros'!$C$6),0)</f>
        <v>1250</v>
      </c>
      <c r="H21" s="58">
        <f t="shared" si="5"/>
        <v>2000</v>
      </c>
      <c r="I21" s="1"/>
      <c r="J21" s="65" t="s">
        <v>13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3.0" customHeight="1">
      <c r="A22" s="1"/>
      <c r="B22" s="31"/>
      <c r="C22" s="67" t="s">
        <v>30</v>
      </c>
      <c r="D22" s="39"/>
      <c r="E22" s="68">
        <v>40.0</v>
      </c>
      <c r="F22" s="35">
        <f>IF($J22="sí",$E22*('Parámetros'!$C$7/'Parámetros'!$C$6),0)</f>
        <v>2000</v>
      </c>
      <c r="G22" s="35">
        <f>IF($J22="sí",$E22*('Parámetros'!$C$8/'Parámetros'!$C$6),0)</f>
        <v>1250</v>
      </c>
      <c r="H22" s="36">
        <f t="shared" si="5"/>
        <v>2000</v>
      </c>
      <c r="I22" s="1"/>
      <c r="J22" s="69" t="s">
        <v>13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3.0" customHeight="1">
      <c r="A23" s="1"/>
      <c r="B23" s="41"/>
      <c r="C23" s="70" t="s">
        <v>31</v>
      </c>
      <c r="D23" s="43"/>
      <c r="E23" s="44">
        <f t="shared" ref="E23:H23" si="6">SUM(E16:E22)</f>
        <v>142</v>
      </c>
      <c r="F23" s="45">
        <f t="shared" si="6"/>
        <v>7100</v>
      </c>
      <c r="G23" s="45">
        <f t="shared" si="6"/>
        <v>4437.5</v>
      </c>
      <c r="H23" s="46">
        <f t="shared" si="6"/>
        <v>7100</v>
      </c>
      <c r="I23" s="47"/>
      <c r="J23" s="4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3.0" customHeight="1">
      <c r="A24" s="1"/>
      <c r="B24" s="49" t="s">
        <v>32</v>
      </c>
      <c r="C24" s="66" t="s">
        <v>33</v>
      </c>
      <c r="D24" s="33"/>
      <c r="E24" s="56">
        <v>20.0</v>
      </c>
      <c r="F24" s="51">
        <f>IF($J24="sí",$E24*('Parámetros'!$C$7/'Parámetros'!$C$6),0)</f>
        <v>0</v>
      </c>
      <c r="G24" s="51">
        <f>IF($J24="sí",$E24*('Parámetros'!$C$8/'Parámetros'!$C$6),0)</f>
        <v>0</v>
      </c>
      <c r="H24" s="52">
        <f t="shared" ref="H24:H29" si="7">INDEX(F24:G24,1,MATCH($C$3,F$6:G$6))</f>
        <v>0</v>
      </c>
      <c r="I24" s="1"/>
      <c r="J24" s="65" t="s">
        <v>18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3.0" customHeight="1">
      <c r="A25" s="1"/>
      <c r="B25" s="31"/>
      <c r="C25" s="64" t="s">
        <v>34</v>
      </c>
      <c r="D25" s="33"/>
      <c r="E25" s="56">
        <v>20.0</v>
      </c>
      <c r="F25" s="57">
        <f>IF($J25="sí",$E25*('Parámetros'!$C$7/'Parámetros'!$C$6),0)</f>
        <v>0</v>
      </c>
      <c r="G25" s="57">
        <f>IF($J25="sí",$E25*('Parámetros'!$C$8/'Parámetros'!$C$6),0)</f>
        <v>0</v>
      </c>
      <c r="H25" s="58">
        <f t="shared" si="7"/>
        <v>0</v>
      </c>
      <c r="I25" s="1"/>
      <c r="J25" s="65" t="s">
        <v>18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3.0" customHeight="1">
      <c r="A26" s="1"/>
      <c r="B26" s="31"/>
      <c r="C26" s="64" t="s">
        <v>35</v>
      </c>
      <c r="D26" s="33"/>
      <c r="E26" s="56">
        <v>20.0</v>
      </c>
      <c r="F26" s="57">
        <f>IF($J26="sí",$E26*('Parámetros'!$C$7/'Parámetros'!$C$6),0)</f>
        <v>0</v>
      </c>
      <c r="G26" s="57">
        <f>IF($J26="sí",$E26*('Parámetros'!$C$8/'Parámetros'!$C$6),0)</f>
        <v>0</v>
      </c>
      <c r="H26" s="58">
        <f t="shared" si="7"/>
        <v>0</v>
      </c>
      <c r="I26" s="1"/>
      <c r="J26" s="65" t="s">
        <v>18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3.0" customHeight="1">
      <c r="A27" s="1"/>
      <c r="B27" s="31"/>
      <c r="C27" s="66" t="s">
        <v>36</v>
      </c>
      <c r="D27" s="33"/>
      <c r="E27" s="56">
        <v>20.0</v>
      </c>
      <c r="F27" s="57">
        <f>IF($J27="sí",$E27*('Parámetros'!$C$7/'Parámetros'!$C$6),0)</f>
        <v>0</v>
      </c>
      <c r="G27" s="57">
        <f>IF($J27="sí",$E27*('Parámetros'!$C$8/'Parámetros'!$C$6),0)</f>
        <v>0</v>
      </c>
      <c r="H27" s="58">
        <f t="shared" si="7"/>
        <v>0</v>
      </c>
      <c r="I27" s="1"/>
      <c r="J27" s="65" t="s">
        <v>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3.0" customHeight="1">
      <c r="A28" s="1"/>
      <c r="B28" s="31"/>
      <c r="C28" s="64" t="s">
        <v>37</v>
      </c>
      <c r="D28" s="33"/>
      <c r="E28" s="56">
        <v>10.0</v>
      </c>
      <c r="F28" s="57">
        <f>IF($J28="sí",$E28*('Parámetros'!$C$7/'Parámetros'!$C$6),0)</f>
        <v>0</v>
      </c>
      <c r="G28" s="57">
        <f>IF($J28="sí",$E28*('Parámetros'!$C$8/'Parámetros'!$C$6),0)</f>
        <v>0</v>
      </c>
      <c r="H28" s="58">
        <f t="shared" si="7"/>
        <v>0</v>
      </c>
      <c r="I28" s="1"/>
      <c r="J28" s="65" t="s">
        <v>18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3.0" customHeight="1">
      <c r="A29" s="1"/>
      <c r="B29" s="31"/>
      <c r="C29" s="71" t="s">
        <v>38</v>
      </c>
      <c r="D29" s="39"/>
      <c r="E29" s="68">
        <v>30.0</v>
      </c>
      <c r="F29" s="35">
        <f>IF($J29="sí",$E29*('Parámetros'!$C$7/'Parámetros'!$C$6),0)</f>
        <v>0</v>
      </c>
      <c r="G29" s="35">
        <f>IF($J29="sí",$E29*('Parámetros'!$C$8/'Parámetros'!$C$6),0)</f>
        <v>0</v>
      </c>
      <c r="H29" s="36">
        <f t="shared" si="7"/>
        <v>0</v>
      </c>
      <c r="I29" s="1"/>
      <c r="J29" s="69" t="s">
        <v>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3.0" customHeight="1">
      <c r="A30" s="1"/>
      <c r="B30" s="41"/>
      <c r="C30" s="42" t="s">
        <v>39</v>
      </c>
      <c r="D30" s="43"/>
      <c r="E30" s="44">
        <f t="shared" ref="E30:H30" si="8">SUM(E24:E29)</f>
        <v>120</v>
      </c>
      <c r="F30" s="45">
        <f t="shared" si="8"/>
        <v>0</v>
      </c>
      <c r="G30" s="45">
        <f t="shared" si="8"/>
        <v>0</v>
      </c>
      <c r="H30" s="46">
        <f t="shared" si="8"/>
        <v>0</v>
      </c>
      <c r="I30" s="47"/>
      <c r="J30" s="4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3.0" customHeight="1">
      <c r="A31" s="1"/>
      <c r="B31" s="49" t="s">
        <v>40</v>
      </c>
      <c r="C31" s="25" t="s">
        <v>41</v>
      </c>
      <c r="D31" s="26"/>
      <c r="E31" s="27">
        <v>4.0</v>
      </c>
      <c r="F31" s="57">
        <f>IF($J31="sí",$E31*('Parámetros'!$C$7/'Parámetros'!$C$6),0)</f>
        <v>200</v>
      </c>
      <c r="G31" s="57">
        <f>IF($J31="sí",$E31*('Parámetros'!$C$8/'Parámetros'!$C$6),0)</f>
        <v>125</v>
      </c>
      <c r="H31" s="58">
        <f t="shared" ref="H31:H33" si="9">INDEX(F31:G31,1,MATCH($C$3,F$6:G$6))</f>
        <v>200</v>
      </c>
      <c r="I31" s="1"/>
      <c r="J31" s="53" t="s">
        <v>13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3.0" customHeight="1">
      <c r="A32" s="1"/>
      <c r="B32" s="31"/>
      <c r="C32" s="32" t="s">
        <v>42</v>
      </c>
      <c r="D32" s="33"/>
      <c r="E32" s="56">
        <v>20.0</v>
      </c>
      <c r="F32" s="57">
        <f>IF($J32="sí",$E32*('Parámetros'!$C$7/'Parámetros'!$C$6),0)</f>
        <v>0</v>
      </c>
      <c r="G32" s="57">
        <f>IF($J32="sí",$E32*('Parámetros'!$C$8/'Parámetros'!$C$6),0)</f>
        <v>0</v>
      </c>
      <c r="H32" s="58">
        <f t="shared" si="9"/>
        <v>0</v>
      </c>
      <c r="I32" s="1"/>
      <c r="J32" s="65" t="s">
        <v>18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3.0" customHeight="1">
      <c r="A33" s="1"/>
      <c r="B33" s="31"/>
      <c r="C33" s="38" t="s">
        <v>43</v>
      </c>
      <c r="D33" s="39"/>
      <c r="E33" s="68">
        <v>100.0</v>
      </c>
      <c r="F33" s="57">
        <f>IF($J33="sí",$E33*('Parámetros'!$C$7/'Parámetros'!$C$6),0)</f>
        <v>0</v>
      </c>
      <c r="G33" s="57">
        <f>IF($J33="sí",$E33*('Parámetros'!$C$8/'Parámetros'!$C$6),0)</f>
        <v>0</v>
      </c>
      <c r="H33" s="58">
        <f t="shared" si="9"/>
        <v>0</v>
      </c>
      <c r="I33" s="1"/>
      <c r="J33" s="69" t="s">
        <v>18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3.0" customHeight="1">
      <c r="A34" s="1"/>
      <c r="B34" s="41"/>
      <c r="C34" s="70" t="s">
        <v>44</v>
      </c>
      <c r="D34" s="43"/>
      <c r="E34" s="44">
        <f t="shared" ref="E34:H34" si="10">SUM(E31:E33)</f>
        <v>124</v>
      </c>
      <c r="F34" s="45">
        <f t="shared" si="10"/>
        <v>200</v>
      </c>
      <c r="G34" s="45">
        <f t="shared" si="10"/>
        <v>125</v>
      </c>
      <c r="H34" s="46">
        <f t="shared" si="10"/>
        <v>200</v>
      </c>
      <c r="I34" s="47"/>
      <c r="J34" s="4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3.0" customHeight="1">
      <c r="A35" s="1"/>
      <c r="B35" s="49" t="s">
        <v>45</v>
      </c>
      <c r="C35" s="25" t="s">
        <v>46</v>
      </c>
      <c r="D35" s="72"/>
      <c r="E35" s="73">
        <v>20.0</v>
      </c>
      <c r="F35" s="57">
        <f>IF($J35="sí",$E35*('Parámetros'!$C$7/'Parámetros'!$C$6),0)</f>
        <v>1000</v>
      </c>
      <c r="G35" s="57">
        <f>IF($J35="sí",$E35*('Parámetros'!$C$8/'Parámetros'!$C$6),0)</f>
        <v>625</v>
      </c>
      <c r="H35" s="58">
        <f t="shared" ref="H35:H39" si="11">INDEX(F35:G35,1,MATCH($C$3,F$6:G$6))</f>
        <v>1000</v>
      </c>
      <c r="I35" s="1"/>
      <c r="J35" s="53" t="s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3.0" customHeight="1">
      <c r="A36" s="1"/>
      <c r="B36" s="31"/>
      <c r="C36" s="32" t="s">
        <v>47</v>
      </c>
      <c r="D36" s="74"/>
      <c r="E36" s="75">
        <v>60.0</v>
      </c>
      <c r="F36" s="57">
        <f>IF($J36="sí",$E36*('Parámetros'!$C$7/'Parámetros'!$C$6),0)</f>
        <v>0</v>
      </c>
      <c r="G36" s="57">
        <f>IF($J36="sí",$E36*('Parámetros'!$C$8/'Parámetros'!$C$6),0)</f>
        <v>0</v>
      </c>
      <c r="H36" s="58">
        <f t="shared" si="11"/>
        <v>0</v>
      </c>
      <c r="I36" s="1"/>
      <c r="J36" s="65" t="s">
        <v>18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3.0" customHeight="1">
      <c r="A37" s="1"/>
      <c r="B37" s="31"/>
      <c r="C37" s="76" t="s">
        <v>48</v>
      </c>
      <c r="D37" s="74"/>
      <c r="E37" s="75">
        <v>60.0</v>
      </c>
      <c r="F37" s="57">
        <f>IF($J37="sí",$E37*('Parámetros'!$C$7/'Parámetros'!$C$6),0)</f>
        <v>0</v>
      </c>
      <c r="G37" s="57">
        <f>IF($J37="sí",$E37*('Parámetros'!$C$8/'Parámetros'!$C$6),0)</f>
        <v>0</v>
      </c>
      <c r="H37" s="58">
        <f t="shared" si="11"/>
        <v>0</v>
      </c>
      <c r="I37" s="1"/>
      <c r="J37" s="65" t="s">
        <v>18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0" customHeight="1">
      <c r="A38" s="1"/>
      <c r="B38" s="31"/>
      <c r="C38" s="76" t="s">
        <v>49</v>
      </c>
      <c r="D38" s="74"/>
      <c r="E38" s="75">
        <v>20.0</v>
      </c>
      <c r="F38" s="57">
        <f>IF($J38="sí",$E38*('Parámetros'!$C$7/'Parámetros'!$C$6),0)</f>
        <v>0</v>
      </c>
      <c r="G38" s="57">
        <f>IF($J38="sí",$E38*('Parámetros'!$C$8/'Parámetros'!$C$6),0)</f>
        <v>0</v>
      </c>
      <c r="H38" s="58">
        <f t="shared" si="11"/>
        <v>0</v>
      </c>
      <c r="I38" s="1"/>
      <c r="J38" s="65" t="s">
        <v>18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3.0" customHeight="1">
      <c r="A39" s="1"/>
      <c r="B39" s="31"/>
      <c r="C39" s="32" t="s">
        <v>50</v>
      </c>
      <c r="D39" s="74"/>
      <c r="E39" s="77">
        <v>40.0</v>
      </c>
      <c r="F39" s="57">
        <f>IF($J39="sí",$E39*('Parámetros'!$C$7/'Parámetros'!$C$6),0)</f>
        <v>0</v>
      </c>
      <c r="G39" s="57">
        <f>IF($J39="sí",$E39*('Parámetros'!$C$8/'Parámetros'!$C$6),0)</f>
        <v>0</v>
      </c>
      <c r="H39" s="58">
        <f t="shared" si="11"/>
        <v>0</v>
      </c>
      <c r="I39" s="1"/>
      <c r="J39" s="69" t="s">
        <v>18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3.0" customHeight="1">
      <c r="A40" s="1"/>
      <c r="B40" s="78"/>
      <c r="C40" s="42" t="s">
        <v>51</v>
      </c>
      <c r="D40" s="43"/>
      <c r="E40" s="44">
        <f t="shared" ref="E40:H40" si="12">SUM(E35:E39)</f>
        <v>200</v>
      </c>
      <c r="F40" s="45">
        <f t="shared" si="12"/>
        <v>1000</v>
      </c>
      <c r="G40" s="45">
        <f t="shared" si="12"/>
        <v>625</v>
      </c>
      <c r="H40" s="46">
        <f t="shared" si="12"/>
        <v>1000</v>
      </c>
      <c r="I40" s="4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79"/>
      <c r="C41" s="79"/>
      <c r="D41" s="79"/>
      <c r="E41" s="7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3.0" customHeight="1">
      <c r="A42" s="1"/>
      <c r="B42" s="79"/>
      <c r="C42" s="80" t="s">
        <v>52</v>
      </c>
      <c r="D42" s="81"/>
      <c r="E42" s="82"/>
      <c r="F42" s="82"/>
      <c r="G42" s="82"/>
      <c r="H42" s="83" t="str">
        <f>CONCATENATE(TRUNC(H44/1000)," 000€ - ",TRUNC(J44/1000)," 000€")</f>
        <v>11 000€ - 13 000€</v>
      </c>
      <c r="I42" s="84"/>
      <c r="J42" s="8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3.0" hidden="1" customHeight="1" outlineLevel="1">
      <c r="A43" s="85"/>
      <c r="B43" s="86"/>
      <c r="C43" s="86"/>
      <c r="D43" s="86"/>
      <c r="E43" s="12"/>
      <c r="F43" s="12"/>
      <c r="G43" s="87" t="s">
        <v>53</v>
      </c>
      <c r="H43" s="88" t="s">
        <v>54</v>
      </c>
      <c r="I43" s="89"/>
      <c r="J43" s="90" t="s">
        <v>55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ht="22.5" hidden="1" customHeight="1" outlineLevel="1">
      <c r="A44" s="91"/>
      <c r="B44" s="92"/>
      <c r="C44" s="92"/>
      <c r="D44" s="92"/>
      <c r="E44" s="92"/>
      <c r="F44" s="92"/>
      <c r="G44" s="93">
        <f>SUM(H45:J50)</f>
        <v>11660</v>
      </c>
      <c r="H44" s="94">
        <f>TRUNC((G44/1000))*1000</f>
        <v>11000</v>
      </c>
      <c r="I44" s="95"/>
      <c r="J44" s="96">
        <f>IF(H44&lt;8000,H44+1000,IF(H44&lt;20000,H44+2000,H44+3000))</f>
        <v>13000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ht="26.25" customHeight="1" collapsed="1">
      <c r="A45" s="1"/>
      <c r="B45" s="79"/>
      <c r="D45" s="97" t="s">
        <v>9</v>
      </c>
      <c r="E45" s="98"/>
      <c r="F45" s="99"/>
      <c r="G45" s="100"/>
      <c r="H45" s="101">
        <f>H10</f>
        <v>3360</v>
      </c>
      <c r="I45" s="72"/>
      <c r="J45" s="2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6.25" customHeight="1">
      <c r="A46" s="1"/>
      <c r="B46" s="79"/>
      <c r="C46" s="79"/>
      <c r="D46" s="102" t="s">
        <v>16</v>
      </c>
      <c r="E46" s="103"/>
      <c r="F46" s="104"/>
      <c r="G46" s="105"/>
      <c r="H46" s="106">
        <f>H15</f>
        <v>0</v>
      </c>
      <c r="I46" s="74"/>
      <c r="J46" s="3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6.25" customHeight="1">
      <c r="A47" s="1"/>
      <c r="B47" s="1"/>
      <c r="C47" s="1"/>
      <c r="D47" s="102" t="s">
        <v>56</v>
      </c>
      <c r="E47" s="107"/>
      <c r="F47" s="104"/>
      <c r="G47" s="105"/>
      <c r="H47" s="106">
        <f>H23</f>
        <v>7100</v>
      </c>
      <c r="I47" s="74"/>
      <c r="J47" s="3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6.25" customHeight="1">
      <c r="A48" s="1"/>
      <c r="B48" s="1"/>
      <c r="C48" s="1"/>
      <c r="D48" s="102" t="s">
        <v>57</v>
      </c>
      <c r="E48" s="107"/>
      <c r="F48" s="104"/>
      <c r="G48" s="105"/>
      <c r="H48" s="106">
        <f>H30</f>
        <v>0</v>
      </c>
      <c r="I48" s="74"/>
      <c r="J48" s="3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6.25" customHeight="1">
      <c r="A49" s="1"/>
      <c r="B49" s="1"/>
      <c r="C49" s="1"/>
      <c r="D49" s="102" t="s">
        <v>40</v>
      </c>
      <c r="E49" s="107"/>
      <c r="F49" s="104"/>
      <c r="G49" s="105"/>
      <c r="H49" s="106">
        <f>H34</f>
        <v>200</v>
      </c>
      <c r="I49" s="74"/>
      <c r="J49" s="3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6.25" customHeight="1">
      <c r="A50" s="1"/>
      <c r="B50" s="1"/>
      <c r="C50" s="1"/>
      <c r="D50" s="108" t="s">
        <v>45</v>
      </c>
      <c r="E50" s="109"/>
      <c r="F50" s="110"/>
      <c r="G50" s="111"/>
      <c r="H50" s="112">
        <f>H40</f>
        <v>1000</v>
      </c>
      <c r="I50" s="113"/>
      <c r="J50" s="3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0">
    <mergeCell ref="C10:D10"/>
    <mergeCell ref="C16:D16"/>
    <mergeCell ref="B6:D6"/>
    <mergeCell ref="B7:B10"/>
    <mergeCell ref="C7:D7"/>
    <mergeCell ref="C8:D8"/>
    <mergeCell ref="C9:D9"/>
    <mergeCell ref="B11:B15"/>
    <mergeCell ref="C23:D23"/>
    <mergeCell ref="C36:D36"/>
    <mergeCell ref="C37:D37"/>
    <mergeCell ref="C38:D38"/>
    <mergeCell ref="C39:D39"/>
    <mergeCell ref="C40:D40"/>
    <mergeCell ref="C42:D42"/>
    <mergeCell ref="B31:B34"/>
    <mergeCell ref="C31:D31"/>
    <mergeCell ref="C32:D32"/>
    <mergeCell ref="C33:D33"/>
    <mergeCell ref="C34:D34"/>
    <mergeCell ref="B35:B40"/>
    <mergeCell ref="C35:D35"/>
    <mergeCell ref="H49:J49"/>
    <mergeCell ref="H50:J50"/>
    <mergeCell ref="C29:D29"/>
    <mergeCell ref="C30:D30"/>
    <mergeCell ref="H42:J42"/>
    <mergeCell ref="H45:J45"/>
    <mergeCell ref="H46:J46"/>
    <mergeCell ref="H47:J47"/>
    <mergeCell ref="H48:J48"/>
    <mergeCell ref="C11:D11"/>
    <mergeCell ref="L11:M11"/>
    <mergeCell ref="C12:D12"/>
    <mergeCell ref="C13:D13"/>
    <mergeCell ref="C14:D14"/>
    <mergeCell ref="C15:D15"/>
    <mergeCell ref="C17:D17"/>
    <mergeCell ref="C18:D18"/>
    <mergeCell ref="C19:D19"/>
    <mergeCell ref="C20:D20"/>
    <mergeCell ref="B16:B23"/>
    <mergeCell ref="B24:B30"/>
    <mergeCell ref="C21:D21"/>
    <mergeCell ref="C22:D22"/>
    <mergeCell ref="C24:D24"/>
    <mergeCell ref="C25:D25"/>
    <mergeCell ref="C26:D26"/>
    <mergeCell ref="C27:D27"/>
    <mergeCell ref="C28:D28"/>
  </mergeCells>
  <dataValidations>
    <dataValidation type="list" allowBlank="1" showErrorMessage="1" sqref="C3:D3">
      <formula1>presta</formula1>
    </dataValidation>
    <dataValidation type="list" allowBlank="1" sqref="J8 J13 J16:J22 J24:J29 J31:J33 J35:J39">
      <formula1>presence</formula1>
    </dataValidation>
    <dataValidation type="list" allowBlank="1" showInputMessage="1" showErrorMessage="1" prompt="Option obligatoire" sqref="J11:J12">
      <formula1>presence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showGridLines="0" workbookViewId="0"/>
  </sheetViews>
  <sheetFormatPr customHeight="1" defaultColWidth="12.63" defaultRowHeight="15.0"/>
  <cols>
    <col customWidth="1" min="1" max="26" width="9.38"/>
  </cols>
  <sheetData>
    <row r="1" ht="14.25" customHeight="1"/>
    <row r="2" ht="14.25" customHeight="1"/>
    <row r="3" ht="104.25" customHeight="1"/>
    <row r="4" ht="14.25" customHeight="1"/>
    <row r="5" ht="93.0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5"/>
    <col customWidth="1" min="2" max="2" width="24.25"/>
    <col customWidth="1" min="3" max="3" width="13.5"/>
    <col customWidth="1" min="4" max="4" width="5.63"/>
    <col customWidth="1" min="5" max="12" width="15.75"/>
    <col customWidth="1" min="13" max="13" width="6.25"/>
    <col customWidth="1" min="14" max="14" width="16.38"/>
    <col customWidth="1" min="15" max="15" width="19.38"/>
    <col customWidth="1" min="16" max="26" width="9.25"/>
  </cols>
  <sheetData>
    <row r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2.5" customHeight="1">
      <c r="A5" s="1"/>
      <c r="B5" s="114" t="s">
        <v>58</v>
      </c>
      <c r="C5" s="43"/>
      <c r="D5" s="1"/>
      <c r="E5" s="115" t="s">
        <v>59</v>
      </c>
      <c r="F5" s="116"/>
      <c r="G5" s="115" t="s">
        <v>60</v>
      </c>
      <c r="H5" s="116"/>
      <c r="I5" s="114" t="s">
        <v>61</v>
      </c>
      <c r="J5" s="43"/>
      <c r="K5" s="114" t="s">
        <v>60</v>
      </c>
      <c r="L5" s="43"/>
      <c r="M5" s="1"/>
      <c r="N5" s="114" t="s">
        <v>62</v>
      </c>
      <c r="O5" s="117"/>
      <c r="P5" s="116"/>
      <c r="Q5" s="1"/>
      <c r="R5" s="1"/>
      <c r="S5" s="1"/>
      <c r="T5" s="1"/>
      <c r="U5" s="1"/>
      <c r="V5" s="1"/>
      <c r="W5" s="1"/>
      <c r="X5" s="1"/>
      <c r="Y5" s="1"/>
      <c r="Z5" s="1"/>
    </row>
    <row r="6" ht="42.0" customHeight="1">
      <c r="A6" s="118"/>
      <c r="B6" s="119" t="s">
        <v>63</v>
      </c>
      <c r="C6" s="120">
        <v>8.0</v>
      </c>
      <c r="D6" s="118"/>
      <c r="E6" s="121" t="s">
        <v>64</v>
      </c>
      <c r="F6" s="122" t="s">
        <v>65</v>
      </c>
      <c r="G6" s="121" t="s">
        <v>66</v>
      </c>
      <c r="H6" s="122" t="s">
        <v>65</v>
      </c>
      <c r="I6" s="121" t="s">
        <v>64</v>
      </c>
      <c r="J6" s="122" t="s">
        <v>65</v>
      </c>
      <c r="K6" s="121" t="s">
        <v>1</v>
      </c>
      <c r="L6" s="123" t="s">
        <v>5</v>
      </c>
      <c r="M6" s="118"/>
      <c r="N6" s="121" t="s">
        <v>67</v>
      </c>
      <c r="O6" s="122" t="s">
        <v>2</v>
      </c>
      <c r="P6" s="124" t="s">
        <v>68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ht="21.0" customHeight="1">
      <c r="A7" s="1"/>
      <c r="B7" s="125" t="s">
        <v>69</v>
      </c>
      <c r="C7" s="126">
        <v>400.0</v>
      </c>
      <c r="D7" s="1"/>
      <c r="E7" s="127">
        <v>100.0</v>
      </c>
      <c r="F7" s="128">
        <v>15.0</v>
      </c>
      <c r="G7" s="127">
        <v>100.0</v>
      </c>
      <c r="H7" s="128">
        <v>30.0</v>
      </c>
      <c r="I7" s="127">
        <v>100.0</v>
      </c>
      <c r="J7" s="128">
        <v>20.0</v>
      </c>
      <c r="K7" s="129">
        <v>0.2</v>
      </c>
      <c r="L7" s="130">
        <v>0.15</v>
      </c>
      <c r="M7" s="1"/>
      <c r="N7" s="131" t="s">
        <v>1</v>
      </c>
      <c r="O7" s="128">
        <v>5.0</v>
      </c>
      <c r="P7" s="132" t="s">
        <v>70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21.0" customHeight="1">
      <c r="A8" s="1"/>
      <c r="B8" s="125" t="s">
        <v>71</v>
      </c>
      <c r="C8" s="126">
        <v>250.0</v>
      </c>
      <c r="D8" s="1"/>
      <c r="E8" s="127">
        <v>1000.0</v>
      </c>
      <c r="F8" s="128">
        <v>30.0</v>
      </c>
      <c r="G8" s="127">
        <v>1000.0</v>
      </c>
      <c r="H8" s="128">
        <v>60.0</v>
      </c>
      <c r="I8" s="127">
        <v>1000.0</v>
      </c>
      <c r="J8" s="128">
        <v>40.0</v>
      </c>
      <c r="K8" s="127"/>
      <c r="L8" s="133"/>
      <c r="M8" s="1"/>
      <c r="N8" s="127" t="s">
        <v>5</v>
      </c>
      <c r="O8" s="128">
        <v>10.0</v>
      </c>
      <c r="P8" s="132" t="s">
        <v>72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21.0" customHeight="1">
      <c r="A9" s="1"/>
      <c r="B9" s="1"/>
      <c r="C9" s="1"/>
      <c r="D9" s="1"/>
      <c r="E9" s="127">
        <v>5000.0</v>
      </c>
      <c r="F9" s="128">
        <v>40.0</v>
      </c>
      <c r="G9" s="127">
        <v>5000.0</v>
      </c>
      <c r="H9" s="128">
        <v>80.0</v>
      </c>
      <c r="I9" s="127">
        <v>5000.0</v>
      </c>
      <c r="J9" s="128">
        <v>60.0</v>
      </c>
      <c r="K9" s="127"/>
      <c r="L9" s="133"/>
      <c r="M9" s="1"/>
      <c r="N9" s="127"/>
      <c r="O9" s="128">
        <v>20.0</v>
      </c>
      <c r="P9" s="134"/>
      <c r="Q9" s="1"/>
      <c r="R9" s="1"/>
      <c r="S9" s="1"/>
      <c r="T9" s="1"/>
      <c r="U9" s="1"/>
      <c r="V9" s="1"/>
      <c r="W9" s="1"/>
      <c r="X9" s="1"/>
      <c r="Y9" s="1"/>
      <c r="Z9" s="1"/>
    </row>
    <row r="10" ht="21.0" customHeight="1">
      <c r="A10" s="1"/>
      <c r="B10" s="1"/>
      <c r="C10" s="1"/>
      <c r="D10" s="1"/>
      <c r="E10" s="127"/>
      <c r="F10" s="128">
        <v>60.0</v>
      </c>
      <c r="G10" s="127"/>
      <c r="H10" s="128">
        <v>100.0</v>
      </c>
      <c r="I10" s="127"/>
      <c r="J10" s="128">
        <v>80.0</v>
      </c>
      <c r="K10" s="127"/>
      <c r="L10" s="133"/>
      <c r="M10" s="1"/>
      <c r="N10" s="127"/>
      <c r="O10" s="128">
        <v>50.0</v>
      </c>
      <c r="P10" s="13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0" customHeight="1">
      <c r="A11" s="1"/>
      <c r="B11" s="1"/>
      <c r="C11" s="1"/>
      <c r="D11" s="1"/>
      <c r="G11" s="1"/>
      <c r="H11" s="1"/>
      <c r="I11" s="1"/>
      <c r="J11" s="1"/>
      <c r="K11" s="1"/>
      <c r="L11" s="1"/>
      <c r="M11" s="1"/>
      <c r="N11" s="127"/>
      <c r="O11" s="128">
        <v>100.0</v>
      </c>
      <c r="P11" s="134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0" customHeight="1">
      <c r="A12" s="1"/>
      <c r="B12" s="1"/>
      <c r="C12" s="1"/>
      <c r="D12" s="1"/>
      <c r="G12" s="1"/>
      <c r="H12" s="1"/>
      <c r="I12" s="1"/>
      <c r="J12" s="1"/>
      <c r="K12" s="1"/>
      <c r="L12" s="1"/>
      <c r="M12" s="1"/>
      <c r="N12" s="127"/>
      <c r="O12" s="128">
        <v>200.0</v>
      </c>
      <c r="P12" s="13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0" customHeight="1">
      <c r="A13" s="1"/>
      <c r="B13" s="1"/>
      <c r="C13" s="1"/>
      <c r="D13" s="1"/>
      <c r="G13" s="1"/>
      <c r="H13" s="1"/>
      <c r="I13" s="1"/>
      <c r="J13" s="1"/>
      <c r="K13" s="1"/>
      <c r="L13" s="1"/>
      <c r="M13" s="1"/>
      <c r="N13" s="127"/>
      <c r="O13" s="128">
        <v>500.0</v>
      </c>
      <c r="P13" s="134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1"/>
      <c r="C14" s="1"/>
      <c r="D14" s="1"/>
      <c r="G14" s="1"/>
      <c r="H14" s="1"/>
      <c r="I14" s="1"/>
      <c r="J14" s="1"/>
      <c r="K14" s="1"/>
      <c r="L14" s="1"/>
      <c r="M14" s="1"/>
      <c r="N14" s="127"/>
      <c r="O14" s="135">
        <v>1000.0</v>
      </c>
      <c r="P14" s="13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G15" s="1"/>
      <c r="H15" s="1"/>
      <c r="I15" s="1"/>
      <c r="J15" s="1"/>
      <c r="K15" s="1"/>
      <c r="L15" s="1"/>
      <c r="M15" s="1"/>
      <c r="N15" s="127"/>
      <c r="O15" s="135">
        <v>5000.0</v>
      </c>
      <c r="P15" s="134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5:C5"/>
    <mergeCell ref="E5:F5"/>
    <mergeCell ref="G5:H5"/>
    <mergeCell ref="I5:J5"/>
    <mergeCell ref="K5:L5"/>
    <mergeCell ref="N5:P5"/>
  </mergeCells>
  <printOptions/>
  <pageMargins bottom="0.75" footer="0.0" header="0.0" left="0.7" right="0.7" top="0.75"/>
  <pageSetup paperSize="9" orientation="portrait"/>
  <drawing r:id="rId1"/>
</worksheet>
</file>